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770" tabRatio="645" activeTab="4"/>
  </bookViews>
  <sheets>
    <sheet name="Health-2.6-3.2" sheetId="1" r:id="rId1"/>
    <sheet name="Nutrition-2.9&amp;1" sheetId="2" r:id="rId2"/>
    <sheet name="Education" sheetId="3" r:id="rId3"/>
    <sheet name="Child Protection" sheetId="4" r:id="rId4"/>
    <sheet name="WASH-1,2 &amp;3.2.1" sheetId="5" r:id="rId5"/>
    <sheet name="SP 4.3-PM&amp;R" sheetId="6" r:id="rId6"/>
  </sheets>
  <definedNames>
    <definedName name="_xlnm.Print_Area" localSheetId="0">'Health-2.6-3.2'!$A$1:$AB$30</definedName>
  </definedNames>
  <calcPr fullCalcOnLoad="1"/>
</workbook>
</file>

<file path=xl/comments4.xml><?xml version="1.0" encoding="utf-8"?>
<comments xmlns="http://schemas.openxmlformats.org/spreadsheetml/2006/main">
  <authors>
    <author>Administrator</author>
  </authors>
  <commentList>
    <comment ref="R29" authorId="0">
      <text>
        <r>
          <rPr>
            <b/>
            <sz val="9"/>
            <rFont val="Tahoma"/>
            <family val="2"/>
          </rPr>
          <t>Administrator:</t>
        </r>
        <r>
          <rPr>
            <sz val="9"/>
            <rFont val="Tahoma"/>
            <family val="2"/>
          </rPr>
          <t xml:space="preserve">
could we also have Civil Society?? Also not sure what consultancy are we refering to here</t>
        </r>
      </text>
    </comment>
  </commentList>
</comments>
</file>

<file path=xl/comments6.xml><?xml version="1.0" encoding="utf-8"?>
<comments xmlns="http://schemas.openxmlformats.org/spreadsheetml/2006/main">
  <authors>
    <author>Administrator</author>
    <author>Microsoft Office User</author>
  </authors>
  <commentList>
    <comment ref="U6" authorId="0">
      <text>
        <r>
          <rPr>
            <b/>
            <sz val="9"/>
            <rFont val="Tahoma"/>
            <family val="2"/>
          </rPr>
          <t>Administrator:</t>
        </r>
        <r>
          <rPr>
            <sz val="9"/>
            <rFont val="Tahoma"/>
            <family val="2"/>
          </rPr>
          <t xml:space="preserve">
</t>
        </r>
      </text>
    </comment>
    <comment ref="A17" authorId="1">
      <text>
        <r>
          <rPr>
            <b/>
            <sz val="10"/>
            <color indexed="8"/>
            <rFont val="Tahoma"/>
            <family val="2"/>
          </rPr>
          <t>Microsoft Office User:</t>
        </r>
        <r>
          <rPr>
            <sz val="10"/>
            <color indexed="8"/>
            <rFont val="Tahoma"/>
            <family val="2"/>
          </rPr>
          <t xml:space="preserve">
</t>
        </r>
        <r>
          <rPr>
            <sz val="10"/>
            <color indexed="8"/>
            <rFont val="Tahoma"/>
            <family val="2"/>
          </rPr>
          <t>These sections are numbered but the ones previously are not.</t>
        </r>
      </text>
    </comment>
    <comment ref="V21" authorId="0">
      <text>
        <r>
          <rPr>
            <b/>
            <sz val="9"/>
            <rFont val="Tahoma"/>
            <family val="2"/>
          </rPr>
          <t>Administrator:</t>
        </r>
        <r>
          <rPr>
            <sz val="9"/>
            <rFont val="Tahoma"/>
            <family val="2"/>
          </rPr>
          <t xml:space="preserve">
Sadar Zulfiqar will explain all details of the 4.1, 4.2 and 4.3 activities finalized with Social protection authority and budget agreed during your last visit to Lahore. </t>
        </r>
      </text>
    </comment>
    <comment ref="V25" authorId="0">
      <text>
        <r>
          <rPr>
            <b/>
            <sz val="9"/>
            <rFont val="Tahoma"/>
            <family val="2"/>
          </rPr>
          <t>Administrator:</t>
        </r>
        <r>
          <rPr>
            <sz val="9"/>
            <rFont val="Tahoma"/>
            <family val="2"/>
          </rPr>
          <t xml:space="preserve">
Second</t>
        </r>
      </text>
    </comment>
  </commentList>
</comments>
</file>

<file path=xl/sharedStrings.xml><?xml version="1.0" encoding="utf-8"?>
<sst xmlns="http://schemas.openxmlformats.org/spreadsheetml/2006/main" count="1830" uniqueCount="800">
  <si>
    <t>Outputs/Activities</t>
  </si>
  <si>
    <t>Geographic Focus
Districts</t>
  </si>
  <si>
    <t>No.</t>
  </si>
  <si>
    <t xml:space="preserve">Total Planned Budget </t>
  </si>
  <si>
    <t>Q1</t>
  </si>
  <si>
    <t>Q2</t>
  </si>
  <si>
    <t>Q3</t>
  </si>
  <si>
    <t>Q4</t>
  </si>
  <si>
    <t>Timeframe</t>
  </si>
  <si>
    <t xml:space="preserve"> OR Funded</t>
  </si>
  <si>
    <t>OR Unfunded</t>
  </si>
  <si>
    <t>Non-Grant (Budget)</t>
  </si>
  <si>
    <t>Other Resources (Budget)</t>
  </si>
  <si>
    <t>TOTAL
BUDGET</t>
  </si>
  <si>
    <t>Provincial Annual Targets</t>
  </si>
  <si>
    <t>Implementation Modalities
(Government, CSOs (PCA, SSFA), UN Agencies, Consultants/Contractors, UNICEF (Direct))</t>
  </si>
  <si>
    <t>CPD Output Indicators
 (taken from Strategy Notes)
Provincial Baseline &amp; Provincial 5-year Target</t>
  </si>
  <si>
    <t>Budget (USD) Jan - Dec 2019</t>
  </si>
  <si>
    <t xml:space="preserve"> Budget (USD) Jan - Dec 2020</t>
  </si>
  <si>
    <t>UNICEF Pakistan
 Health Rolling Work Plan
January 2019 - December 2020</t>
  </si>
  <si>
    <t xml:space="preserve">Health Output 1: By 2022, Provincial and District level health sector will enhance efforts to ensure that the policies, plans and budgets use more and reliable evidence to strengthen integrated health interventions. 
</t>
  </si>
  <si>
    <t xml:space="preserve">1.2 No. of policy for home visits of new-born developed and/or revised, adopted and in use 
B: 0
T: 1
MoV: Policy guideline document for home visits of newborn </t>
  </si>
  <si>
    <t xml:space="preserve">1.1 % of cold chain equipment having electronic continuous temperature monitoring system 
B: 10%
T: (2019: 50%; 2020: 70%; 2021: 75%; 2022:80%)
MoV: Provincial and District reports
</t>
  </si>
  <si>
    <t xml:space="preserve">Health output 2: By 2022, children of less than five years of age, in targeted districts and urban areas of Punjab have increased access to integrated Immunization, new born and child health interventions.
</t>
  </si>
  <si>
    <t>2.1 No. of Primary Health Care facilities providing clinical care to children under 5 using the IMNCI approach
B: NA
T: 200 (2018), 445 (2019), 655 (2020-22) 
MoV: Monitoring Reports</t>
  </si>
  <si>
    <t xml:space="preserve">2.2 No. of costed implementation plans for maternal, new-born and gender responsive child health care available 
B: 0
T: 1 
MoV: Costed Punjab ENAP implementation plan document 
               </t>
  </si>
  <si>
    <t>2.3 Percentage of DHSS targeted districts in which barriers and bottlenecks related to child survival are monitored
B: NA
T: 90% of 36 Districts (2022)
MoV: TBD</t>
  </si>
  <si>
    <t xml:space="preserve">PB-H-2.2 </t>
  </si>
  <si>
    <t>PB-H-2.3</t>
  </si>
  <si>
    <t>PB-H-2.4</t>
  </si>
  <si>
    <t>PB-H-2.5</t>
  </si>
  <si>
    <t xml:space="preserve">Health Output 3: By 2022, demand for immunization services &amp; skilled care is increased and care-seeking behavior is improved in targeted communities. 
</t>
  </si>
  <si>
    <t>PB-H-3.1</t>
  </si>
  <si>
    <t>PB-H-3.2</t>
  </si>
  <si>
    <t xml:space="preserve">3.1 No. of comprehensive RMNCAH communication plans (incorporating pneumonia and diarrhoea, PMTCT, immunization, polio and child development)   implemented (01-05)
B: 0
T: 1 
MoV: Comprehensive RMNCAH communication plan document </t>
  </si>
  <si>
    <t>3.2 Dropout rate between DPT 1 and DPT 3 coverage (Penta used)  
B: 8%
T: 7% (by 2019) / 2020
MoV:PHS, MICS</t>
  </si>
  <si>
    <t xml:space="preserve">Health Output 4: By 2022, appropriate and workable quality of care models for maternal, new-born and  child health will be scaled up in target districts of Punjab province.
</t>
  </si>
  <si>
    <t xml:space="preserve">4.1 No. of national and provincial quality of care models developed/ adopted and implemented
B: 0
T: 1
MoV: Provincial document for quality of care model   </t>
  </si>
  <si>
    <t>4.2 No. of registered facilities applying national service quality or clinical audit standards, in-service training or clinical supervision 
B: NA
T: TBD
MoV: TBD</t>
  </si>
  <si>
    <t>DCT: IRMNCH, 
Coordination:  DoH, DHAs, TWG on CS, IRMNCH, Pharmaceutical companies, WHO</t>
  </si>
  <si>
    <t>DCT: TWG on CS, DOH (IRMNCH)
Contract: individual/ institutional/ LTA
Coordination: DOH, IRMNCH,  EPI, BMGF, Rotary
WHO</t>
  </si>
  <si>
    <t>DCT: DoH (EPI,IRMNCH,PSPU,PACP)
Contract: Individual/LTA,PCA
Coordination: P&amp;D, DoH (EPI, PEI, IRMNCH, PSPU), Academia, development partners, DHAs, District Govts, CSOs,other allied depts/institutions,PMA,PPA, SAFOG, Family physicians</t>
  </si>
  <si>
    <t xml:space="preserve">DCT: DOH (IRMNCH,PSPU, PHCC)
Contract: Individual 
Coordination: P&amp;D, DoH (EPI, PEI, IRMNCH, PSPU), Academia, development partners, CSOs,other allied depts/institutions,PMA,PPA,SAFOG,Family physicians, Punjab Healthcare Commission.
</t>
  </si>
  <si>
    <t>DCT: DOH (IRMNCH, EPI,PSPU,DHAs)
Coordination: P&amp;DD, DoH (EPI, PEI, IRMNCH, PSPU), Academia, development partners, CSOs,other allied depts/institutions,PMA,PPA, SAFOG,Family physicians, Punjab Healthcare Commission</t>
  </si>
  <si>
    <t xml:space="preserve">Province / 36 Districts  
</t>
  </si>
  <si>
    <t xml:space="preserve">Province,        
Rahimyar Khan, 
M.Garh,                        
D G Khan, 
Bahawalnagar, Pakpattan.           </t>
  </si>
  <si>
    <t xml:space="preserve">Province, all 36 districts  especially RED/REC districts      
(Multan, M Garh, Rajanpur, 
D G Khan, Bahawalpur, Lodhran, Bahawalnagar)       </t>
  </si>
  <si>
    <t xml:space="preserve">Province,              
Lahore,             Rawalpindi,          
Multan,            
Faisalabad, 
Gujranwala            </t>
  </si>
  <si>
    <t xml:space="preserve">Province,        
Rahimyar Khan, M.Garh,                              D G Khan, Bahawalnagar, Pakpattan.    
</t>
  </si>
  <si>
    <t xml:space="preserve">Rajanpur,          DGKhan                    Lodhran,          Chiniot,             
 Jhang                    Mianwali,                Attock               
Kasur </t>
  </si>
  <si>
    <t xml:space="preserve">Province
 </t>
  </si>
  <si>
    <t xml:space="preserve">Province </t>
  </si>
  <si>
    <t xml:space="preserve">Province and districts
Lahore,                
Multan,                                          Remaining districts TBD (Jhang &amp; DG Khan) </t>
  </si>
  <si>
    <t>X</t>
  </si>
  <si>
    <t>x</t>
  </si>
  <si>
    <t>1.3 No. of comprehensive RMNCAH communication plans (incorporating pneumonia and diarrhoea, PMTCT, immunization, polio and child development)  developed, and budgeted 
B: 0
T: 1
MoV: Comprehensive RMNCAH communication plan document</t>
  </si>
  <si>
    <t>2.4: % of Reported Zero Dose Children reached with immunization services 
B: 0% 
Target 3?
Maha Figs % (2019), 50% (2020)</t>
  </si>
  <si>
    <t>By 2020, Department of Health, EPI programme Punjab is continuing to provide services as per standardized guidelines, to further strengthen routine and supplementary immunization, introduction of new vaccines, provision of cold chain equipment through CCEOP for enhancing immunization coverage, especially of missed children, in hard to reach and marginalized communities. (cf:C4D)
• Technical, financial and supply support to address equity issues in marginalized communities for covering missed children through various interventions, including RED/REC approach, provision of monitoring support, accelerating EPI &amp; PEI synergy, supplementary campaigns, introduction of new vaccines (TCV) and capacity development of EPI service providers through updated training material.                                     
• Technical, financial, capacity building, logistic and supply support for the strengthening of  warehouses/ effective vaccine &amp; logistic management system and implementation of CCEOP (Phase-2). 
• Conduct EVM assessment</t>
  </si>
  <si>
    <t xml:space="preserve">• No. of missed children covered through EPI/PEI synergy
• % of penta 3 reported coverage 
• % of MCV-1 coverage reported                                                                                                           • No. of Health Care providers trained on EPI (especially Cold Chain, Supportive Supervision, training Videos)
• No. of storage points/ health facilities continuously monitoring temperature of vaccines
• No of new CCEOP deployed (Phase-2)                
• No of districts implementing VLMIS                                
 • No of staff trained on use and maintenance of cold chain at Province &amp; District levels 
•EVM assessment report available/disseminated
</t>
  </si>
  <si>
    <t>• No. of HCPs trained on DHIS 2, LMIS, 
• No. of HCPs trained on P&amp;D component of IMNCI 
• P&amp;D Supplies procured and delivered to 5 districts
B=0
T= 5 (Districts)</t>
  </si>
  <si>
    <t xml:space="preserve">Province
Lahore, Layyah, Bahawalnagar, Pakpattan , Rawalpindi, Gujranwala, Sahiwal, Multan, Faisalabad, R Y Khan, M.Garh,        
 D G Khan, Jhang, Bahawalpur
</t>
  </si>
  <si>
    <r>
      <t xml:space="preserve">DCT: DoH (EPI,IRMNCH, </t>
    </r>
    <r>
      <rPr>
        <b/>
        <u val="single"/>
        <sz val="11"/>
        <rFont val="Calibri"/>
        <family val="2"/>
      </rPr>
      <t xml:space="preserve">PSPU </t>
    </r>
    <r>
      <rPr>
        <b/>
        <sz val="11"/>
        <rFont val="Calibri"/>
        <family val="2"/>
      </rPr>
      <t xml:space="preserve">Directorate of health,PACP)
Contract: Individual/LTA/PCA
Coordination: P&amp;D, DoH (EPI, PEI, IRMNCH, </t>
    </r>
    <r>
      <rPr>
        <b/>
        <u val="single"/>
        <sz val="11"/>
        <rFont val="Calibri"/>
        <family val="2"/>
      </rPr>
      <t>PSPU</t>
    </r>
    <r>
      <rPr>
        <b/>
        <sz val="11"/>
        <rFont val="Calibri"/>
        <family val="2"/>
      </rPr>
      <t>), Academia, development partners, CSOs,other allied depts/institutions,PMA,PPA, SAFOG,Family physicians, media</t>
    </r>
  </si>
  <si>
    <t xml:space="preserve">By 2020, Primary Health Care Services strengthened in eight selected Districts, under the Prime Ministers Health Initiative (PMHI) through technical, financial, supply &amp; monitoring support in UNICEF supported programme areas, aligned with 12 planned interventions identified by DoH. 
• Establish SNCUs and support implementation of EENC, KMC, CHX, HBNC, CCEOP
• Capacity building of all staff on ENAP, EENC, KMC, EPI, CCEOP, Pneumonia &amp; Diarrhea, PSBI, IMNCI (Pneumonia &amp; Diarrhea, PSBI)    
• Special communication (C4D) activities supported: during MCWks, World Pneumonia day, World Immunization week,  World AIDs Day, etc.  </t>
  </si>
  <si>
    <t>PB-H-2.6</t>
  </si>
  <si>
    <t xml:space="preserve">DCT: DOH, (EPI, PSPU
IRMNCH, PACP, DHIS, HISDU )
Contract: LTA/SSFA, PBS, PERI, Academia (KEMU)
Coordination:P&amp;D, DOH (EPI, PSPU, 
IRMNCH , PACP, HISDU, WHO, UNFPA, PPA, Academia, Rotary international, development partners   
</t>
  </si>
  <si>
    <t xml:space="preserve">By 2020, DoH and community C4D structures are strengthened to improve the knowledge/ skills of policy makers, professionals and communities at all levels in the province. 
Technical, Financial and Supply support for
• Continued strengthening / operationalization of Integrated Communication Unit and media forums in Primary &amp; Secondary Healthcare Dept (Directorate of Health) and in selected district(s).
• Capacity building workshop and online courses on C4D and social media engagement for Punjab Health Department communication/media staff.
• Hire interns/volunteers to work with UNICEF &amp; Government to work through social media platforms (Improve website and Facebook page).                                              </t>
  </si>
  <si>
    <t xml:space="preserve">By 2020, the policy and decision makers at provincial and district levels are  allocating adequate resources for procuring &amp; tracking updated commodities for  management of childhood pneumonia &amp; diarrhoea, and local pharmaceutical companies have initiated registration, production and marketing of these commodities. 
• Technical, financial and supply support for advocacy meetings, Consultations,  seminars conducted at Provincial &amp; District levels, targeting policy and decision makers, pharmaceutical industry for support of updated management of Pneumonia &amp; Diarrhoea with additional resources if required.
• Technical, financial &amp; supply support for establishment of DHIS 2, establishment of LMIS and their linking together
• Draft 5 years forecast action plan for MNCH very essential medicine list and also to revised MSDS package   
• Support revision of IMNCI guidelines (pre-service, in-service and community) in collaboration with WHO
</t>
  </si>
  <si>
    <t xml:space="preserve">•No. of districts providing PHC services pertaining to MNCH including community based initiatives,  EENC, KMC, CHX, HBNC, CCEOP. (B=3, T=11)
•No of SNCUs strengthened for New born care (B=8, T=43)
•No of HCPs trained on EENC, KMC, EPI, CCEOP, HBNC, IMNCI (Pneumonia &amp; Diarrhea, PSBI) (B= 800, T=TBD)
•% of target reached during MCWks rounds      
•# of Districts implementing "Caring for the Newborn at home initiative" (C4D, PSBI, P&amp;D &amp; EPI indicators)
 (B=3, T=11)                                                                                                                                                                                                                                                                                                                                                                                                                                                                                                                                                     </t>
  </si>
  <si>
    <t>• #Health Mangers  Health Care providers on DRR and EPRP.                                                                                                            •# of Emergency Preparedness and Reponses Plans (EPRP) developed                                                                                        
•# of districts supported for need based humanitarian health response.</t>
  </si>
  <si>
    <t xml:space="preserve">•Urban Health action plan for one district prepared and implementation started (B=0, T=1)
• No. of health camps organized (B=54, T=75)
</t>
  </si>
  <si>
    <t xml:space="preserve">By 2020, Provincial Quality of Care (QoC) framework around the time of birth with action plan.  
• Technical Consultations for development and operationalization of Quality of Care Framework around the time of Birth in Punjab
• TA provided for implementation of POCQI initiative documenting results advocating for scale up
</t>
  </si>
  <si>
    <t>• Consultant hired for QoC 
• Quality of care framework and action plan developed for Punjab
• POCQI initiative documented</t>
  </si>
  <si>
    <t>By 2020, Department of health continues advances in Implementation of QoC approaches for immunization and MNCH. 
Technical, financial and supply support for 
•Quality functioning of MNCH provincial and divisional centres of excellence (COE) 
•Establishment of Resource centers in 8 PMHI districts plus 2 other southern districts 
•Establishing linkages with American Academy of Pediatricians for capacity building/ experience sharing with COE  including tele mentoring support to Institute of Child Health to strengthen quality of care for enhanced Newborn Survival
•Strengthen the Implementation of MNCH quality of care model in Province, District, DHQ, selected THQ, and in primary healthcare facilities and immunization sites.
•Provision of quality WASH services in all primary healthcare facilities of the province in collaboration with WASH section (WASH in Health Facilities)</t>
  </si>
  <si>
    <t>• No of  advocacy meetings/ seminars conducted with provincial and target districts policy / decision makers / pharmaceutical industry  (B=0, T=3)
• DHIS 2 established in province and   rolled out in selected districts
•LMIS established in province and rolled out in selected districts and linked with DHIS 2 
 •5 years forecast action plan for MNCH very essential medicine list available
•Three IMNCI guidelines (pre-service, in-service and community)  revised and disseminated</t>
  </si>
  <si>
    <t xml:space="preserve">Province, 
Tertiary care hospitals in Lahore, DHQ hospitals in Bahawalnagar, Layyah,        Pakpattan, 
        </t>
  </si>
  <si>
    <t xml:space="preserve">•No. of centres of excellence established (B:2, T:4)
•No. of resource centres established (B:2, T:8)
•No. of tele mentoring session held
•No. of PHC units/centers providing quality WASH facilities </t>
  </si>
  <si>
    <t xml:space="preserve">DCT: DOH, (EPI )
Contract: LTA/SSFA, 
Coordination: DOH (EPI, WHO,  BMGF, PPA, Academia, Rotary international, development partners )  </t>
  </si>
  <si>
    <t xml:space="preserve">DCT: DOH, (EPI )
Contract: LTA/SSFA, 
Coordination: DOH (EPI, WHO,  BMGF, PPA, Academia, Rotary international, development partners   </t>
  </si>
  <si>
    <t xml:space="preserve">DCT: DOH, (EPI, PSPU
IRMNCH, PACP, DHIS, HISDU, PMHI districts )
Contract: LTA/SSFA, PBS, PERI, Academia (KEMU)
Coordination:P&amp;D, DOH (EPI, PSPU, 
IRMNCH , PACP, HISDU, WHO, UNFPA, PPA, Academia, Rotary international, development partners   </t>
  </si>
  <si>
    <t>DoH, PDMA, DDMAs, IRMNCH, EPI, PACP</t>
  </si>
  <si>
    <t>TBD</t>
  </si>
  <si>
    <t xml:space="preserve">•No. of EPI, &amp; MNCH Reviews, Technical Consultations &amp; Coordination meetings/Stock takes participated/supported / disseminated (B=0, T=10)
•No. of EPI, &amp; MNCH Assessments (including Still births), surveys &amp;  Evaluations (including MC week) / Analyses/ (B=0, T=3)
• Comprehensive RMNCAH Communication Plan (incorporating pneumonia &amp; diarrhoea, PMTCT &amp; Paediatric prevention treatment an care, immunization, Polio and Child Development) is developed &amp; budgeted.(B=0, T=1) 
• Costing Analysis for PSBI scale-up completed and disseminated (B=0, T=1) 
• EPI Portfolio plan available (B=0, T=1) 
• Number of advocacy meetings conducted /briefs prepared (Generation Unlimited, Every Child alive and thrive, ECD parenting package) (B=0, T=5) 
• PC-1 for establishment of Research Cell developed  (B=0, T=1)
• No. of events/seminars/conferences supported   (B=0, T=5) 
</t>
  </si>
  <si>
    <t xml:space="preserve">By 2020, the treatment of pneumonia and diarrhea for children under five years is strengthened according to GAPPD and WHO recommendations in target districts. 
• Technical, financial and supply support for the Capacity building of HCPs on DHIS 2 , Reporting tools and LMIS &amp; P&amp;D component of IMNCI
• Technical, financial and supply support for distribution of quality assured commodities for management of childhood Pneumonia &amp; Diarrhoea.                                                                                                                                                                                                                                                                                                                                                     
</t>
  </si>
  <si>
    <t xml:space="preserve">PB-H-2.1 </t>
  </si>
  <si>
    <t>PB-H-4.1</t>
  </si>
  <si>
    <t>PB-H-4.2</t>
  </si>
  <si>
    <t>PB-H-1.1</t>
  </si>
  <si>
    <t>PB-H-1.2</t>
  </si>
  <si>
    <t>UNICEF Pakistan
Nutrition Rolling Work Plan
January 2019 - December 2020</t>
  </si>
  <si>
    <t>Nutrition - Output Statement 
OUTPUT1: By 2022, the Government of Punjab has increased capacity to deliver, monitor and evaluate multisector plans to achieve sustained improvement in nutrition.</t>
  </si>
  <si>
    <t>1.1 Adoption of the International Code on Marketing of Breastmilk substitutes and subsequent relevant World Health Assembly Resolutions as legislation
B:0
T:1</t>
  </si>
  <si>
    <t>Baseline: 0</t>
  </si>
  <si>
    <t>Target: 1</t>
  </si>
  <si>
    <t>Punjab Province</t>
  </si>
  <si>
    <t>Implementing Partner: P&amp;DD and P&amp;SHD
Coordination: Planning and Development Department (P&amp;D), Primary &amp; Secondary Health Care Department (P&amp;SHD), MSNS Sectors, Academia, Development/UN Partners, CSOs &amp; SUN Secretariat Punjab
DCT: P&amp;DD and P&amp;SHD
Supplies: P&amp;DD and P&amp;SHD
Contracts: Technical assistance if needed</t>
  </si>
  <si>
    <t>1.2 Existence of a functional national/provincial multisectoral committee for Nutrition
B:
T:</t>
  </si>
  <si>
    <t>Baseline: 1</t>
  </si>
  <si>
    <t>Target:1</t>
  </si>
  <si>
    <t>1.3 Existence of an emergency preparedness plan for nutrition
B:
T:</t>
  </si>
  <si>
    <t>Baseline:1</t>
  </si>
  <si>
    <t>Pb-N-1.1</t>
  </si>
  <si>
    <t xml:space="preserve">By end 2021 Punjab Breastfeeding Rules are updated, aligned with current WHO guidelines and ready for enforcement.
</t>
  </si>
  <si>
    <r>
      <t xml:space="preserve">Punjab Breastfeeding rules revised as per WHA gudielines
</t>
    </r>
    <r>
      <rPr>
        <sz val="13"/>
        <rFont val="Calibri"/>
        <family val="2"/>
      </rPr>
      <t>B:0 
T:1</t>
    </r>
    <r>
      <rPr>
        <b/>
        <sz val="13"/>
        <rFont val="Calibri"/>
        <family val="2"/>
      </rPr>
      <t xml:space="preserve">
</t>
    </r>
  </si>
  <si>
    <t>T=1</t>
  </si>
  <si>
    <t xml:space="preserve">Provincial and District level </t>
  </si>
  <si>
    <r>
      <rPr>
        <b/>
        <sz val="13"/>
        <rFont val="Arial Narrow"/>
        <family val="2"/>
      </rPr>
      <t xml:space="preserve">Implementing Partner: </t>
    </r>
    <r>
      <rPr>
        <sz val="13"/>
        <rFont val="Arial Narrow"/>
        <family val="2"/>
      </rPr>
      <t>P&amp;SHD</t>
    </r>
    <r>
      <rPr>
        <b/>
        <sz val="13"/>
        <rFont val="Arial Narrow"/>
        <family val="2"/>
      </rPr>
      <t xml:space="preserve">
Coordination:</t>
    </r>
    <r>
      <rPr>
        <sz val="13"/>
        <rFont val="Arial Narrow"/>
        <family val="2"/>
      </rPr>
      <t xml:space="preserve"> Primary &amp; Secondary Health Care Department (P&amp;SHD), Infant feeding baord, Parlimentarians, MSNC, Academia, Development/UN Partners, CSOs &amp; SUN Secretariat Punjab
</t>
    </r>
    <r>
      <rPr>
        <b/>
        <sz val="13"/>
        <rFont val="Arial Narrow"/>
        <family val="2"/>
      </rPr>
      <t xml:space="preserve">DCT: </t>
    </r>
    <r>
      <rPr>
        <sz val="13"/>
        <rFont val="Arial Narrow"/>
        <family val="2"/>
      </rPr>
      <t xml:space="preserve"> P&amp;SHD
</t>
    </r>
    <r>
      <rPr>
        <b/>
        <sz val="13"/>
        <rFont val="Arial Narrow"/>
        <family val="2"/>
      </rPr>
      <t>Supplies:</t>
    </r>
    <r>
      <rPr>
        <sz val="13"/>
        <rFont val="Arial Narrow"/>
        <family val="2"/>
      </rPr>
      <t xml:space="preserve"> P&amp;SHD
</t>
    </r>
    <r>
      <rPr>
        <b/>
        <sz val="13"/>
        <rFont val="Arial Narrow"/>
        <family val="2"/>
      </rPr>
      <t>Contracts</t>
    </r>
    <r>
      <rPr>
        <sz val="13"/>
        <rFont val="Arial Narrow"/>
        <family val="2"/>
      </rPr>
      <t>: Technical assistance if needed</t>
    </r>
  </si>
  <si>
    <t>Pb-N-1.2</t>
  </si>
  <si>
    <t>By end 2020 PMNPs strengthened through nutrition related policies, strategis and plans</t>
  </si>
  <si>
    <r>
      <t xml:space="preserve">Multi-sectoral Nutrition Strategy (Punjab Nutrition Strategy) Revised
</t>
    </r>
    <r>
      <rPr>
        <sz val="13"/>
        <rFont val="Calibri"/>
        <family val="2"/>
      </rPr>
      <t xml:space="preserve">B:0 
T: 1
</t>
    </r>
    <r>
      <rPr>
        <b/>
        <sz val="13"/>
        <rFont val="Calibri"/>
        <family val="2"/>
      </rPr>
      <t>MIYCN (Maternal Nutrition and IYCF) Plan Developed with P&amp;SHD</t>
    </r>
    <r>
      <rPr>
        <sz val="13"/>
        <rFont val="Calibri"/>
        <family val="2"/>
      </rPr>
      <t xml:space="preserve">
B:0
T:1
</t>
    </r>
  </si>
  <si>
    <t>Provincial level and Selected districts in South Punjab</t>
  </si>
  <si>
    <r>
      <rPr>
        <b/>
        <sz val="13"/>
        <rFont val="Arial Narrow"/>
        <family val="2"/>
      </rPr>
      <t xml:space="preserve">Implementing Partner: </t>
    </r>
    <r>
      <rPr>
        <sz val="13"/>
        <rFont val="Arial Narrow"/>
        <family val="2"/>
      </rPr>
      <t>P&amp;DD and P&amp;SHD</t>
    </r>
    <r>
      <rPr>
        <b/>
        <sz val="13"/>
        <rFont val="Arial Narrow"/>
        <family val="2"/>
      </rPr>
      <t xml:space="preserve">
Coordination:</t>
    </r>
    <r>
      <rPr>
        <sz val="13"/>
        <rFont val="Arial Narrow"/>
        <family val="2"/>
      </rPr>
      <t xml:space="preserve"> Planning and Development Department (P&amp;D), Primary &amp; Secondary Health Care Department (P&amp;SHD), MSNS Sectors, Academia, Development/UN Partners, CSOs &amp; SUN Secretariat Punjab
</t>
    </r>
    <r>
      <rPr>
        <b/>
        <sz val="13"/>
        <rFont val="Arial Narrow"/>
        <family val="2"/>
      </rPr>
      <t>DCT:</t>
    </r>
    <r>
      <rPr>
        <sz val="13"/>
        <rFont val="Arial Narrow"/>
        <family val="2"/>
      </rPr>
      <t xml:space="preserve"> P&amp;DD and P&amp;SHD
</t>
    </r>
    <r>
      <rPr>
        <b/>
        <sz val="13"/>
        <rFont val="Arial Narrow"/>
        <family val="2"/>
      </rPr>
      <t>Supplies:</t>
    </r>
    <r>
      <rPr>
        <sz val="13"/>
        <rFont val="Arial Narrow"/>
        <family val="2"/>
      </rPr>
      <t xml:space="preserve"> P&amp;DD and P&amp;SHD
</t>
    </r>
    <r>
      <rPr>
        <b/>
        <sz val="13"/>
        <rFont val="Arial Narrow"/>
        <family val="2"/>
      </rPr>
      <t>Contracts</t>
    </r>
    <r>
      <rPr>
        <sz val="13"/>
        <rFont val="Arial Narrow"/>
        <family val="2"/>
      </rPr>
      <t xml:space="preserve">: Technical assistanc and operational and financial assistance </t>
    </r>
  </si>
  <si>
    <t>Pb-N-1.3</t>
  </si>
  <si>
    <t>By end 2020 Punjab Multisectoral Nutrition /Stunting Reduction  Programs strengthened-Strengthening of scope of MSNPC in Punjab with focus on MEAL for MSNS/Nutrition Specific Programs</t>
  </si>
  <si>
    <r>
      <t xml:space="preserve">M &amp; E framework revised &amp;  implemented  
</t>
    </r>
    <r>
      <rPr>
        <sz val="13"/>
        <rFont val="Calibri"/>
        <family val="2"/>
      </rPr>
      <t xml:space="preserve">B=0
T=1
</t>
    </r>
    <r>
      <rPr>
        <b/>
        <sz val="13"/>
        <rFont val="Calibri"/>
        <family val="2"/>
      </rPr>
      <t>Monitoring Plans Developed for Nutrition Programs</t>
    </r>
    <r>
      <rPr>
        <sz val="13"/>
        <rFont val="Calibri"/>
        <family val="2"/>
      </rPr>
      <t xml:space="preserve">
B=0
T=1
</t>
    </r>
    <r>
      <rPr>
        <b/>
        <sz val="13"/>
        <rFont val="Calibri"/>
        <family val="2"/>
      </rPr>
      <t xml:space="preserve">Capacity of MSNPC staff (Provincial and district teams) and M&amp;E focal persons developed on results based monitoring </t>
    </r>
    <r>
      <rPr>
        <sz val="13"/>
        <rFont val="Calibri"/>
        <family val="2"/>
      </rPr>
      <t xml:space="preserve">
B:0    
T:  20</t>
    </r>
  </si>
  <si>
    <r>
      <rPr>
        <b/>
        <sz val="13"/>
        <rFont val="Arial Narrow"/>
        <family val="2"/>
      </rPr>
      <t xml:space="preserve">Implementing Partner: </t>
    </r>
    <r>
      <rPr>
        <sz val="13"/>
        <rFont val="Arial Narrow"/>
        <family val="2"/>
      </rPr>
      <t>P&amp;DD and MSNC</t>
    </r>
    <r>
      <rPr>
        <b/>
        <sz val="13"/>
        <rFont val="Arial Narrow"/>
        <family val="2"/>
      </rPr>
      <t xml:space="preserve">
Coordination:</t>
    </r>
    <r>
      <rPr>
        <sz val="13"/>
        <rFont val="Arial Narrow"/>
        <family val="2"/>
      </rPr>
      <t xml:space="preserve"> Planning and Development Department (P&amp;D), Primary &amp; Secondary Health Care Department (P&amp;SHD), MSNS Sectors, Academia, Development/UN Partners, CSOs &amp; SUN Secretariat Punjab
</t>
    </r>
    <r>
      <rPr>
        <b/>
        <sz val="13"/>
        <rFont val="Arial Narrow"/>
        <family val="2"/>
      </rPr>
      <t>DCT/LTA Modality:</t>
    </r>
    <r>
      <rPr>
        <sz val="13"/>
        <rFont val="Arial Narrow"/>
        <family val="2"/>
      </rPr>
      <t xml:space="preserve"> P&amp;DD 
</t>
    </r>
    <r>
      <rPr>
        <b/>
        <sz val="13"/>
        <rFont val="Arial Narrow"/>
        <family val="2"/>
      </rPr>
      <t>Supplies:</t>
    </r>
    <r>
      <rPr>
        <sz val="13"/>
        <rFont val="Arial Narrow"/>
        <family val="2"/>
      </rPr>
      <t xml:space="preserve"> P&amp;DD
</t>
    </r>
    <r>
      <rPr>
        <b/>
        <sz val="13"/>
        <rFont val="Arial Narrow"/>
        <family val="2"/>
      </rPr>
      <t>Contracts</t>
    </r>
    <r>
      <rPr>
        <sz val="13"/>
        <rFont val="Arial Narrow"/>
        <family val="2"/>
      </rPr>
      <t>: Technical &amp; Operational assistance to P&amp;DB</t>
    </r>
  </si>
  <si>
    <t>Pb-N-1.4</t>
  </si>
  <si>
    <t xml:space="preserve">P&amp;DB and SUN unit provided support to conduct Public Finance for Nutrition Tracking Exercise
</t>
  </si>
  <si>
    <r>
      <t xml:space="preserve">B=0
T=1 PF4N tracking exercise conducted
Advocacy event conducted for provincial decision makers based on PF4N tracking exercise
</t>
    </r>
    <r>
      <rPr>
        <sz val="13"/>
        <rFont val="Calibri"/>
        <family val="2"/>
      </rPr>
      <t>B=0
T=1</t>
    </r>
  </si>
  <si>
    <t>Punjab with particular focus on  districts from South Punjab</t>
  </si>
  <si>
    <t>Pb-N-1.5</t>
  </si>
  <si>
    <t xml:space="preserve">Technical support to Punjab provincial SUN unit for coordination of nutrition sector and programs
</t>
  </si>
  <si>
    <r>
      <t>Technical  assistance/support to Provincial SUN unit (SUN Consultant &amp; program officer)</t>
    </r>
    <r>
      <rPr>
        <sz val="13"/>
        <rFont val="Calibri"/>
        <family val="2"/>
      </rPr>
      <t xml:space="preserve">
B:0
T:1
</t>
    </r>
    <r>
      <rPr>
        <b/>
        <sz val="13"/>
        <rFont val="Calibri"/>
        <family val="2"/>
      </rPr>
      <t xml:space="preserve">Technical  support for SUN Quarterly Review meetings to review progress </t>
    </r>
    <r>
      <rPr>
        <sz val="13"/>
        <rFont val="Calibri"/>
        <family val="2"/>
      </rPr>
      <t xml:space="preserve">
B:0
T: 4
</t>
    </r>
    <r>
      <rPr>
        <b/>
        <sz val="13"/>
        <rFont val="Calibri"/>
        <family val="2"/>
      </rPr>
      <t xml:space="preserve">
</t>
    </r>
    <r>
      <rPr>
        <sz val="13"/>
        <rFont val="Calibri"/>
        <family val="2"/>
      </rPr>
      <t xml:space="preserve">
</t>
    </r>
  </si>
  <si>
    <t xml:space="preserve">Provincial level and all diviisions and Regions of Punjab </t>
  </si>
  <si>
    <r>
      <rPr>
        <b/>
        <sz val="13"/>
        <rFont val="Arial Narrow"/>
        <family val="2"/>
      </rPr>
      <t xml:space="preserve">Implementing Partner: </t>
    </r>
    <r>
      <rPr>
        <sz val="13"/>
        <rFont val="Arial Narrow"/>
        <family val="2"/>
      </rPr>
      <t>P&amp;DD and MSNC</t>
    </r>
    <r>
      <rPr>
        <b/>
        <sz val="13"/>
        <rFont val="Arial Narrow"/>
        <family val="2"/>
      </rPr>
      <t xml:space="preserve">
Coordination:</t>
    </r>
    <r>
      <rPr>
        <sz val="13"/>
        <rFont val="Arial Narrow"/>
        <family val="2"/>
      </rPr>
      <t xml:space="preserve"> Planning and Development Department (P&amp;D), Primary &amp; Secondary Health Care Department (P&amp;SHD), MSNS Sectors, Academia, Development/UN Partners, CSOs &amp; SUN Secretariat Punjab
</t>
    </r>
    <r>
      <rPr>
        <b/>
        <sz val="13"/>
        <rFont val="Arial Narrow"/>
        <family val="2"/>
      </rPr>
      <t>DCT/LTA Modality:</t>
    </r>
    <r>
      <rPr>
        <sz val="13"/>
        <rFont val="Arial Narrow"/>
        <family val="2"/>
      </rPr>
      <t xml:space="preserve"> P&amp;DD 
</t>
    </r>
    <r>
      <rPr>
        <b/>
        <sz val="13"/>
        <rFont val="Arial Narrow"/>
        <family val="2"/>
      </rPr>
      <t>Supplies:</t>
    </r>
    <r>
      <rPr>
        <sz val="13"/>
        <rFont val="Arial Narrow"/>
        <family val="2"/>
      </rPr>
      <t xml:space="preserve"> P&amp;DD
</t>
    </r>
    <r>
      <rPr>
        <b/>
        <sz val="13"/>
        <rFont val="Arial Narrow"/>
        <family val="2"/>
      </rPr>
      <t>Contracts</t>
    </r>
    <r>
      <rPr>
        <sz val="13"/>
        <rFont val="Arial Narrow"/>
        <family val="2"/>
      </rPr>
      <t>: Technical &amp; Operational assistance to SUN unit</t>
    </r>
  </si>
  <si>
    <t>Pb-N-1.6</t>
  </si>
  <si>
    <t xml:space="preserve">Technical and Operational support to P&amp;D Board for Advocacy on Priority Nutrition areas to Parliamentarians, decision makers, Civil Society stakeholders and  opinion 
</t>
  </si>
  <si>
    <r>
      <t xml:space="preserve"># of Advocacy events &amp; # of participants for Advocacy events 
</t>
    </r>
    <r>
      <rPr>
        <sz val="13"/>
        <rFont val="Calibri"/>
        <family val="2"/>
      </rPr>
      <t xml:space="preserve">B:0 
T:4 events (1 each for the regions of province)
</t>
    </r>
    <r>
      <rPr>
        <b/>
        <sz val="13"/>
        <rFont val="Calibri"/>
        <family val="2"/>
      </rPr>
      <t xml:space="preserve"># of participants for Advocacy events (for Lahore, central, south and north regions/divisions of Punjab)
</t>
    </r>
    <r>
      <rPr>
        <sz val="13"/>
        <rFont val="Calibri"/>
        <family val="2"/>
      </rPr>
      <t>B=0
T=1500/year</t>
    </r>
  </si>
  <si>
    <t>Pb-N-1.7</t>
  </si>
  <si>
    <t xml:space="preserve">Technical support to P&amp;D Sun unit and P&amp;SHD and PPA, SOGP , Nursing council to sensitize  Pediatrician, Gynecologists, Maternity Nurses , Hospital Managers and members of Standing Committee of Health on the  importance of Infant and Young Child Feeding, Dietary Diversity, maternal Nutrition, and Adolescent Nutrition </t>
  </si>
  <si>
    <r>
      <t xml:space="preserve"># of Pediatricians, Gynecologist, Medical Officers, Nurses, Managers sensitized on MIYCN, Dietary Diversity, &amp; Adolescent Nutrition
</t>
    </r>
    <r>
      <rPr>
        <sz val="13"/>
        <rFont val="Calibri"/>
        <family val="2"/>
      </rPr>
      <t>B=0
T=500/year</t>
    </r>
  </si>
  <si>
    <t xml:space="preserve">Divisions and All distircts of  Punjab </t>
  </si>
  <si>
    <r>
      <rPr>
        <b/>
        <sz val="13"/>
        <rFont val="Arial Narrow"/>
        <family val="2"/>
      </rPr>
      <t xml:space="preserve">Implementing Partner: </t>
    </r>
    <r>
      <rPr>
        <sz val="13"/>
        <rFont val="Arial Narrow"/>
        <family val="2"/>
      </rPr>
      <t>P&amp;DD and P&amp;SHD</t>
    </r>
    <r>
      <rPr>
        <b/>
        <sz val="13"/>
        <rFont val="Arial Narrow"/>
        <family val="2"/>
      </rPr>
      <t xml:space="preserve">
Coordination:</t>
    </r>
    <r>
      <rPr>
        <sz val="13"/>
        <rFont val="Arial Narrow"/>
        <family val="2"/>
      </rPr>
      <t xml:space="preserve"> Planning and Development Department (P&amp;D), Primary &amp; Secondary Health Care Department (P&amp;SHD), MSNS Sectors, Academia, Development/UN Partners, CSOs &amp; SUN Secretariat Punjab
</t>
    </r>
    <r>
      <rPr>
        <b/>
        <sz val="13"/>
        <rFont val="Arial Narrow"/>
        <family val="2"/>
      </rPr>
      <t>DCT:</t>
    </r>
    <r>
      <rPr>
        <sz val="13"/>
        <rFont val="Arial Narrow"/>
        <family val="2"/>
      </rPr>
      <t xml:space="preserve"> P&amp;DD and P&amp;SHD
</t>
    </r>
    <r>
      <rPr>
        <b/>
        <sz val="13"/>
        <rFont val="Arial Narrow"/>
        <family val="2"/>
      </rPr>
      <t>Supplies:</t>
    </r>
    <r>
      <rPr>
        <sz val="13"/>
        <rFont val="Arial Narrow"/>
        <family val="2"/>
      </rPr>
      <t xml:space="preserve"> P&amp;DD and P&amp;SHD
</t>
    </r>
    <r>
      <rPr>
        <b/>
        <sz val="13"/>
        <rFont val="Arial Narrow"/>
        <family val="2"/>
      </rPr>
      <t>Contracts</t>
    </r>
    <r>
      <rPr>
        <sz val="13"/>
        <rFont val="Arial Narrow"/>
        <family val="2"/>
      </rPr>
      <t>: Technical assistanceand operational and financial support</t>
    </r>
  </si>
  <si>
    <t>Pb-N-1.8</t>
  </si>
  <si>
    <r>
      <t>Technical support provided to P&amp;D for Capacity building of district teams and DMAC staff on stunting reduction and Multi-sectoral programs</t>
    </r>
    <r>
      <rPr>
        <sz val="13"/>
        <rFont val="Calibri"/>
        <family val="2"/>
      </rPr>
      <t xml:space="preserve"> </t>
    </r>
  </si>
  <si>
    <r>
      <t xml:space="preserve">DMAC District sectoral heads/Deputy commissioners from 11 south Punjab districts oriented on MSNS programs, Stunting Reduction programs   
</t>
    </r>
    <r>
      <rPr>
        <sz val="13"/>
        <rFont val="Calibri"/>
        <family val="2"/>
      </rPr>
      <t xml:space="preserve">B:0
T:11
</t>
    </r>
    <r>
      <rPr>
        <b/>
        <sz val="13"/>
        <rFont val="Calibri"/>
        <family val="2"/>
      </rPr>
      <t>Divisional Level Review meetings conducted for Nutrition Program Review for South Punjab</t>
    </r>
    <r>
      <rPr>
        <sz val="13"/>
        <rFont val="Calibri"/>
        <family val="2"/>
      </rPr>
      <t xml:space="preserve">
B=0
T=1
</t>
    </r>
  </si>
  <si>
    <t xml:space="preserve">T: 11 </t>
  </si>
  <si>
    <t>South Punjab districts</t>
  </si>
  <si>
    <t>Pb-N-1.9</t>
  </si>
  <si>
    <t xml:space="preserve">By end 2020 evidence generation and evidence based planning strengthened for Punjab-focussing on operational research on Nutrition specific and sensitive programmes (including IYCN, Maternal Nutrition and Dietary Diversity) including qualitative research for improving drivers and barriers to good nutrition practices 
</t>
  </si>
  <si>
    <r>
      <t xml:space="preserve">Secondary Analysis of MICS/NNS 2018 for Punjab province to do detailed analysis for determinants of Stunting and Wasting in Punjab
</t>
    </r>
    <r>
      <rPr>
        <sz val="13"/>
        <rFont val="Calibri"/>
        <family val="2"/>
      </rPr>
      <t xml:space="preserve">B:0
T:1 secondary analysis conducted 
</t>
    </r>
    <r>
      <rPr>
        <b/>
        <sz val="13"/>
        <rFont val="Calibri"/>
        <family val="2"/>
      </rPr>
      <t xml:space="preserve">A mixed method study on the determinants and challanges to CF Programs in Punjab
</t>
    </r>
    <r>
      <rPr>
        <sz val="13"/>
        <rFont val="Calibri"/>
        <family val="2"/>
      </rPr>
      <t>B=0
T=1</t>
    </r>
    <r>
      <rPr>
        <b/>
        <sz val="13"/>
        <rFont val="Calibri"/>
        <family val="2"/>
      </rPr>
      <t xml:space="preserve">
Operational Research of the implementation of MIYCN Pilot in Punjab (</t>
    </r>
    <r>
      <rPr>
        <sz val="13"/>
        <rFont val="Calibri"/>
        <family val="2"/>
      </rPr>
      <t xml:space="preserve">Quasi Experimental Study)
B:0
T:1
</t>
    </r>
    <r>
      <rPr>
        <b/>
        <sz val="13"/>
        <rFont val="Calibri"/>
        <family val="2"/>
      </rPr>
      <t xml:space="preserve">
</t>
    </r>
    <r>
      <rPr>
        <sz val="13"/>
        <rFont val="Calibri"/>
        <family val="2"/>
      </rPr>
      <t xml:space="preserve">
</t>
    </r>
  </si>
  <si>
    <t xml:space="preserve">T: 2 studies </t>
  </si>
  <si>
    <t>Pb-N-1.10</t>
  </si>
  <si>
    <t xml:space="preserve">Technical and operational support to Primary &amp; Secondary Health Care Department for capacity building of health staff on Nutrition (CMAM &amp; IYCF)
</t>
  </si>
  <si>
    <r>
      <rPr>
        <b/>
        <sz val="13"/>
        <rFont val="Calibri"/>
        <family val="2"/>
      </rPr>
      <t xml:space="preserve"># of SC staff trained on CMAM
</t>
    </r>
    <r>
      <rPr>
        <sz val="13"/>
        <rFont val="Calibri"/>
        <family val="2"/>
      </rPr>
      <t xml:space="preserve">Baseline=32 staff from 10 newly established SCs
T= all  Staff from 41 SCs
</t>
    </r>
    <r>
      <rPr>
        <sz val="13"/>
        <rFont val="Calibri"/>
        <family val="2"/>
      </rPr>
      <t xml:space="preserve">
</t>
    </r>
  </si>
  <si>
    <t>Punjab all 36 districts with particular focus on  districts from South Punjab</t>
  </si>
  <si>
    <r>
      <rPr>
        <b/>
        <sz val="13"/>
        <rFont val="Arial Narrow"/>
        <family val="2"/>
      </rPr>
      <t>Implementing Partner: P&amp;SHD 
Coordination:</t>
    </r>
    <r>
      <rPr>
        <sz val="13"/>
        <rFont val="Arial Narrow"/>
        <family val="2"/>
      </rPr>
      <t xml:space="preserve"> PSHD (IRMNCH&amp; N), PSPU, WFP, WHO  
</t>
    </r>
    <r>
      <rPr>
        <b/>
        <sz val="13"/>
        <rFont val="Arial Narrow"/>
        <family val="2"/>
      </rPr>
      <t xml:space="preserve">DCT: </t>
    </r>
    <r>
      <rPr>
        <sz val="13"/>
        <rFont val="Arial Narrow"/>
        <family val="2"/>
      </rPr>
      <t xml:space="preserve">P&amp;SHD
</t>
    </r>
  </si>
  <si>
    <t>Pb-N-1.11</t>
  </si>
  <si>
    <t>Technical and operational support to Primary &amp; Secondary Healthcare Department for capacity building of health staff and implementation of BFHI at Pilot districts, with a gradual plan to scale up the initiative in all 36 districts by 2022</t>
  </si>
  <si>
    <r>
      <t xml:space="preserve">District and facility level staff trained on BFHI 
</t>
    </r>
    <r>
      <rPr>
        <sz val="13"/>
        <rFont val="Calibri"/>
        <family val="2"/>
      </rPr>
      <t>B: 0
T: 300 staff Trained (24/7 facilities staff from 3 Pilot districts)</t>
    </r>
    <r>
      <rPr>
        <b/>
        <sz val="13"/>
        <rFont val="Calibri"/>
        <family val="2"/>
      </rPr>
      <t xml:space="preserve">
BFHI initiative Piloted in 3 districts
</t>
    </r>
    <r>
      <rPr>
        <sz val="13"/>
        <rFont val="Calibri"/>
        <family val="2"/>
      </rPr>
      <t xml:space="preserve">B=0
T=1 BHFI Pilot in 3 districts
</t>
    </r>
    <r>
      <rPr>
        <b/>
        <sz val="13"/>
        <rFont val="Calibri"/>
        <family val="2"/>
      </rPr>
      <t xml:space="preserve">Scale Up Plan for 2021 and 2022 developed with P&amp;SHD </t>
    </r>
    <r>
      <rPr>
        <sz val="13"/>
        <rFont val="Calibri"/>
        <family val="2"/>
      </rPr>
      <t xml:space="preserve">
B=0
T=1</t>
    </r>
  </si>
  <si>
    <t>Punjab Pilot Districts</t>
  </si>
  <si>
    <r>
      <rPr>
        <b/>
        <sz val="13"/>
        <rFont val="Arial Narrow"/>
        <family val="2"/>
      </rPr>
      <t>Implementing Partner: P&amp;SHD 
Coordination:</t>
    </r>
    <r>
      <rPr>
        <sz val="13"/>
        <rFont val="Arial Narrow"/>
        <family val="2"/>
      </rPr>
      <t xml:space="preserve"> PSHD (IRMNCH&amp; N), PSPU, WFP, WHO  
</t>
    </r>
    <r>
      <rPr>
        <b/>
        <sz val="13"/>
        <rFont val="Arial Narrow"/>
        <family val="2"/>
      </rPr>
      <t xml:space="preserve">DCT: </t>
    </r>
    <r>
      <rPr>
        <sz val="13"/>
        <rFont val="Arial Narrow"/>
        <family val="2"/>
      </rPr>
      <t xml:space="preserve">PSHD
</t>
    </r>
  </si>
  <si>
    <t>Pb-N-1.12</t>
  </si>
  <si>
    <t xml:space="preserve">Techncial and operational support to Department of Health Punjab for capacity building of health staff on MIYCN and Adolescent Nutrition
</t>
  </si>
  <si>
    <r>
      <t xml:space="preserve">MIYCN &amp; Adolescent Program Piloted in 1 district 
B:0
T:1
</t>
    </r>
    <r>
      <rPr>
        <b/>
        <sz val="13"/>
        <rFont val="Calibri"/>
        <family val="2"/>
      </rPr>
      <t xml:space="preserve">
District and facility level staff trained on MIYCN and Adolescent Nutrition
</t>
    </r>
    <r>
      <rPr>
        <sz val="13"/>
        <rFont val="Calibri"/>
        <family val="2"/>
      </rPr>
      <t xml:space="preserve">B:0
T: 1500 staff trained (all district, facility and community level staff i.e. LHVs, LHS and LHWs)
</t>
    </r>
  </si>
  <si>
    <t>Pb-N-1.13</t>
  </si>
  <si>
    <t xml:space="preserve">Technical support to oversee and provide quality assurance of nutrition specific interventions </t>
  </si>
  <si>
    <r>
      <t xml:space="preserve">Programme review meetings conducted at Provincial and regional level
</t>
    </r>
    <r>
      <rPr>
        <sz val="13"/>
        <rFont val="Calibri"/>
        <family val="2"/>
      </rPr>
      <t xml:space="preserve">B:0
T:2 in each region
</t>
    </r>
    <r>
      <rPr>
        <b/>
        <sz val="13"/>
        <rFont val="Calibri"/>
        <family val="2"/>
      </rPr>
      <t xml:space="preserve">Data Quality Review conducted for Nutrition Program in Punjab
</t>
    </r>
    <r>
      <rPr>
        <sz val="13"/>
        <rFont val="Calibri"/>
        <family val="2"/>
      </rPr>
      <t>B:0
T:1</t>
    </r>
  </si>
  <si>
    <t>T= 2 Biannual Reviews, 1 data Quality Review/audit completed</t>
  </si>
  <si>
    <t>Punjab all 36 districts</t>
  </si>
  <si>
    <t>Pb-N-1.14</t>
  </si>
  <si>
    <t xml:space="preserve">Technical support to P&amp;SHD to roll out Early Child Hood Development Parenting Package in 3 Districts </t>
  </si>
  <si>
    <r>
      <t xml:space="preserve">ECD family care practices Piloted in 3 districts by P&amp;SHD
B: 0
T: 1
# of facility based staff trained on ECD 
</t>
    </r>
    <r>
      <rPr>
        <sz val="13"/>
        <rFont val="Calibri"/>
        <family val="2"/>
      </rPr>
      <t>B : 0                                                                                                                                                            
T: 300-400 staff</t>
    </r>
    <r>
      <rPr>
        <b/>
        <sz val="13"/>
        <rFont val="Calibri"/>
        <family val="2"/>
      </rPr>
      <t xml:space="preserve">
# of LHWs trained on ECD
</t>
    </r>
    <r>
      <rPr>
        <sz val="13"/>
        <rFont val="Calibri"/>
        <family val="2"/>
      </rPr>
      <t>B: 0
T: 2000</t>
    </r>
    <r>
      <rPr>
        <b/>
        <sz val="13"/>
        <rFont val="Calibri"/>
        <family val="2"/>
      </rPr>
      <t xml:space="preserve">
</t>
    </r>
  </si>
  <si>
    <t>Nutrition - Output Statement 
By 2022, the most vulnerable boys and girls and their mothers are aware of good nutrition behaviors, particularly in the first 1,000 days of life, and are accessing essential nutrition services.</t>
  </si>
  <si>
    <t>2.1 # of Community health workers trained with UNICEF support to provide infant and young child feeding counselling services in the reporting year
B:
T:</t>
  </si>
  <si>
    <r>
      <rPr>
        <b/>
        <sz val="14"/>
        <rFont val="Calibri"/>
        <family val="2"/>
      </rPr>
      <t xml:space="preserve">Implementing Partner: </t>
    </r>
    <r>
      <rPr>
        <sz val="14"/>
        <rFont val="Calibri"/>
        <family val="2"/>
      </rPr>
      <t xml:space="preserve">P&amp;DD and P&amp;SHD
</t>
    </r>
    <r>
      <rPr>
        <b/>
        <sz val="14"/>
        <rFont val="Calibri"/>
        <family val="2"/>
      </rPr>
      <t>Coordination:</t>
    </r>
    <r>
      <rPr>
        <sz val="14"/>
        <rFont val="Calibri"/>
        <family val="2"/>
      </rPr>
      <t xml:space="preserve"> Planning and Development Department (P&amp;D), Primary &amp; Secondary Health Care Department (P&amp;SHD), MSNS Sectors, Academia, Development/UN Partners, CSOs &amp; SUN Secretariat Punjab
</t>
    </r>
    <r>
      <rPr>
        <b/>
        <sz val="14"/>
        <rFont val="Calibri"/>
        <family val="2"/>
      </rPr>
      <t>DCT:</t>
    </r>
    <r>
      <rPr>
        <sz val="14"/>
        <rFont val="Calibri"/>
        <family val="2"/>
      </rPr>
      <t xml:space="preserve"> P&amp;DD and P&amp;SHD
</t>
    </r>
    <r>
      <rPr>
        <b/>
        <sz val="14"/>
        <rFont val="Calibri"/>
        <family val="2"/>
      </rPr>
      <t xml:space="preserve">Supplies: </t>
    </r>
    <r>
      <rPr>
        <sz val="14"/>
        <rFont val="Calibri"/>
        <family val="2"/>
      </rPr>
      <t xml:space="preserve">P&amp;DD and P&amp;SHD
</t>
    </r>
    <r>
      <rPr>
        <b/>
        <sz val="14"/>
        <rFont val="Calibri"/>
        <family val="2"/>
      </rPr>
      <t xml:space="preserve">Contracts: </t>
    </r>
    <r>
      <rPr>
        <sz val="14"/>
        <rFont val="Calibri"/>
        <family val="2"/>
      </rPr>
      <t>Technical assistanceand operational and financial support</t>
    </r>
  </si>
  <si>
    <t>2.2 # of Health facilities that provide SAM treatment services
B:
T:</t>
  </si>
  <si>
    <t>Pb-N-2.1</t>
  </si>
  <si>
    <t xml:space="preserve">Technical support to P&amp;D Board for development of strategies and plans for Social behavior change communication and C4D for nutrition programs </t>
  </si>
  <si>
    <r>
      <t xml:space="preserve">Punjab Multisectoral Nutrition communication strategy and implementation plan finalized in Punjab Province
</t>
    </r>
    <r>
      <rPr>
        <sz val="10"/>
        <rFont val="Calibri"/>
        <family val="2"/>
      </rPr>
      <t xml:space="preserve">B:0 
T:1
</t>
    </r>
    <r>
      <rPr>
        <b/>
        <sz val="10"/>
        <rFont val="Calibri"/>
        <family val="2"/>
      </rPr>
      <t xml:space="preserve">
Provincial Dietary Diversity and Maternal Nutrition, and IYCF communication plan incorporated in Multisectoral Nutrition communication strategy/action plane
</t>
    </r>
    <r>
      <rPr>
        <sz val="10"/>
        <rFont val="Calibri"/>
        <family val="2"/>
      </rPr>
      <t>B:0 
T:1</t>
    </r>
  </si>
  <si>
    <r>
      <rPr>
        <b/>
        <sz val="10"/>
        <rFont val="Arial Narrow"/>
        <family val="2"/>
      </rPr>
      <t xml:space="preserve">Implementing Partner: </t>
    </r>
    <r>
      <rPr>
        <sz val="10"/>
        <rFont val="Arial Narrow"/>
        <family val="2"/>
      </rPr>
      <t>P&amp;DD and P&amp;SHD</t>
    </r>
    <r>
      <rPr>
        <b/>
        <sz val="10"/>
        <rFont val="Arial Narrow"/>
        <family val="2"/>
      </rPr>
      <t xml:space="preserve">
Coordination:</t>
    </r>
    <r>
      <rPr>
        <sz val="10"/>
        <rFont val="Arial Narrow"/>
        <family val="2"/>
      </rPr>
      <t xml:space="preserve"> Planning and Development Department (P&amp;D), Primary &amp; Secondary Health Care Department (P&amp;SHD), MSNS Sectors, Academia, Development/UN Partners, CSOs &amp; SUN Secretariat Punjab
</t>
    </r>
    <r>
      <rPr>
        <b/>
        <sz val="10"/>
        <rFont val="Arial Narrow"/>
        <family val="2"/>
      </rPr>
      <t>DCT:</t>
    </r>
    <r>
      <rPr>
        <sz val="10"/>
        <rFont val="Arial Narrow"/>
        <family val="2"/>
      </rPr>
      <t xml:space="preserve"> P&amp;DD and P&amp;SHD
</t>
    </r>
    <r>
      <rPr>
        <b/>
        <sz val="10"/>
        <rFont val="Arial Narrow"/>
        <family val="2"/>
      </rPr>
      <t>Supplies:</t>
    </r>
    <r>
      <rPr>
        <sz val="10"/>
        <rFont val="Arial Narrow"/>
        <family val="2"/>
      </rPr>
      <t xml:space="preserve"> P&amp;DD and P&amp;SHD
</t>
    </r>
    <r>
      <rPr>
        <b/>
        <sz val="10"/>
        <rFont val="Arial Narrow"/>
        <family val="2"/>
      </rPr>
      <t>Contracts</t>
    </r>
    <r>
      <rPr>
        <sz val="10"/>
        <rFont val="Arial Narrow"/>
        <family val="2"/>
      </rPr>
      <t>: Technical assistance if needed</t>
    </r>
  </si>
  <si>
    <t>Pb-N-2.2</t>
  </si>
  <si>
    <t>By end 2020 Nutrition SBCC package is rolled out through P&amp;SHD focusing on 1000 days approach</t>
  </si>
  <si>
    <r>
      <t xml:space="preserve">Assessment of current communication package and approaches of Nutrition specific programs completed (including maternal nutrition and dietary diversity for children)
</t>
    </r>
    <r>
      <rPr>
        <sz val="10"/>
        <rFont val="Calibri"/>
        <family val="2"/>
      </rPr>
      <t>B:0
T:1</t>
    </r>
    <r>
      <rPr>
        <b/>
        <sz val="10"/>
        <rFont val="Calibri"/>
        <family val="2"/>
      </rPr>
      <t xml:space="preserve">
Communication materials/package finalized for Nutrition specific Programs focusing on 1000 days approach (Maternal Nutrition, BF, IYCF)
</t>
    </r>
    <r>
      <rPr>
        <sz val="10"/>
        <rFont val="Calibri"/>
        <family val="2"/>
      </rPr>
      <t xml:space="preserve">B:0
T:1
</t>
    </r>
    <r>
      <rPr>
        <b/>
        <sz val="10"/>
        <rFont val="Calibri"/>
        <family val="2"/>
      </rPr>
      <t xml:space="preserve">Nutrition communication/SBCC/IEC Package Piloted in selected district and finalized for scale up by P&amp;SHD </t>
    </r>
    <r>
      <rPr>
        <sz val="10"/>
        <rFont val="Calibri"/>
        <family val="2"/>
      </rPr>
      <t xml:space="preserve">
B=0
T=1</t>
    </r>
    <r>
      <rPr>
        <b/>
        <sz val="10"/>
        <rFont val="Calibri"/>
        <family val="2"/>
      </rPr>
      <t xml:space="preserve">
Advocacy for Scale up of SBCC Package across 36 districts of Punjab (Case Scenario/success story shared with provincial stakeholders for scale up)
</t>
    </r>
    <r>
      <rPr>
        <sz val="10"/>
        <rFont val="Calibri"/>
        <family val="2"/>
      </rPr>
      <t>B=0
T=1</t>
    </r>
    <r>
      <rPr>
        <b/>
        <sz val="10"/>
        <rFont val="Calibri"/>
        <family val="2"/>
      </rPr>
      <t xml:space="preserve">
</t>
    </r>
  </si>
  <si>
    <r>
      <rPr>
        <b/>
        <sz val="14"/>
        <rFont val="Arial Narrow"/>
        <family val="2"/>
      </rPr>
      <t>Implementing Partner: P&amp;SHD 
Coordination:</t>
    </r>
    <r>
      <rPr>
        <sz val="14"/>
        <rFont val="Arial Narrow"/>
        <family val="2"/>
      </rPr>
      <t xml:space="preserve"> PSHD (IRMNCH&amp; N), PSPU, WFP, WHO  
</t>
    </r>
    <r>
      <rPr>
        <b/>
        <sz val="14"/>
        <rFont val="Arial Narrow"/>
        <family val="2"/>
      </rPr>
      <t xml:space="preserve">DCT: </t>
    </r>
    <r>
      <rPr>
        <sz val="14"/>
        <rFont val="Arial Narrow"/>
        <family val="2"/>
      </rPr>
      <t xml:space="preserve">P&amp;SHD
</t>
    </r>
  </si>
  <si>
    <t>Pb-N-2.4</t>
  </si>
  <si>
    <t xml:space="preserve">By 2020, Integrated Nutrition Communication/Awareness Campaigns are taken to scale to change public knowledge, attitudes and practices related to good nutrition
</t>
  </si>
  <si>
    <r>
      <t xml:space="preserve">Nutrition Week Celebrated across Province
</t>
    </r>
    <r>
      <rPr>
        <sz val="10"/>
        <rFont val="Calibri"/>
        <family val="2"/>
      </rPr>
      <t>B=1
Target=2, 36 districts</t>
    </r>
    <r>
      <rPr>
        <b/>
        <sz val="10"/>
        <rFont val="Calibri"/>
        <family val="2"/>
      </rPr>
      <t xml:space="preserve">
Global Breastfeeding Week celebration
</t>
    </r>
    <r>
      <rPr>
        <sz val="10"/>
        <rFont val="Calibri"/>
        <family val="2"/>
      </rPr>
      <t>B=1
T=1, 36 districts</t>
    </r>
    <r>
      <rPr>
        <b/>
        <sz val="10"/>
        <rFont val="Calibri"/>
        <family val="2"/>
      </rPr>
      <t xml:space="preserve">
WFD celebrated 
</t>
    </r>
    <r>
      <rPr>
        <sz val="10"/>
        <rFont val="Calibri"/>
        <family val="2"/>
      </rPr>
      <t>B=1
T=1, 36 districts</t>
    </r>
    <r>
      <rPr>
        <b/>
        <sz val="10"/>
        <rFont val="Calibri"/>
        <family val="2"/>
      </rPr>
      <t xml:space="preserve">
</t>
    </r>
    <r>
      <rPr>
        <sz val="10"/>
        <rFont val="Calibri"/>
        <family val="2"/>
      </rPr>
      <t xml:space="preserve">
</t>
    </r>
    <r>
      <rPr>
        <b/>
        <sz val="10"/>
        <rFont val="Calibri"/>
        <family val="2"/>
      </rPr>
      <t xml:space="preserve">
</t>
    </r>
  </si>
  <si>
    <t>T: SBCC campaigns are done at scale (n=36 districts)to change public knowledge and behaviors</t>
  </si>
  <si>
    <r>
      <rPr>
        <b/>
        <sz val="10"/>
        <rFont val="Arial Narrow"/>
        <family val="2"/>
      </rPr>
      <t xml:space="preserve">Implementing Partner: </t>
    </r>
    <r>
      <rPr>
        <sz val="10"/>
        <rFont val="Arial Narrow"/>
        <family val="2"/>
      </rPr>
      <t>P&amp;DD and P&amp;SHD</t>
    </r>
    <r>
      <rPr>
        <b/>
        <sz val="10"/>
        <rFont val="Arial Narrow"/>
        <family val="2"/>
      </rPr>
      <t xml:space="preserve">
Coordination:</t>
    </r>
    <r>
      <rPr>
        <sz val="10"/>
        <rFont val="Arial Narrow"/>
        <family val="2"/>
      </rPr>
      <t xml:space="preserve"> Planning and Development Department (P&amp;D), Primary &amp; Secondary Health Care Department (P&amp;SHD), MSNS Sectors, Academia, Development/UN Partners, CSOs &amp; SUN Secretariat Punjab
</t>
    </r>
    <r>
      <rPr>
        <b/>
        <sz val="10"/>
        <rFont val="Arial Narrow"/>
        <family val="2"/>
      </rPr>
      <t>DCT:</t>
    </r>
    <r>
      <rPr>
        <sz val="10"/>
        <rFont val="Arial Narrow"/>
        <family val="2"/>
      </rPr>
      <t xml:space="preserve"> P&amp;DD and P&amp;SHD
</t>
    </r>
    <r>
      <rPr>
        <b/>
        <sz val="10"/>
        <rFont val="Arial Narrow"/>
        <family val="2"/>
      </rPr>
      <t>Supplies:</t>
    </r>
    <r>
      <rPr>
        <sz val="10"/>
        <rFont val="Arial Narrow"/>
        <family val="2"/>
      </rPr>
      <t xml:space="preserve"> P&amp;DD and P&amp;SHD
</t>
    </r>
    <r>
      <rPr>
        <b/>
        <sz val="10"/>
        <rFont val="Arial Narrow"/>
        <family val="2"/>
      </rPr>
      <t>Contracts</t>
    </r>
    <r>
      <rPr>
        <sz val="10"/>
        <rFont val="Arial Narrow"/>
        <family val="2"/>
      </rPr>
      <t>: Technical assistanceand operational and financial support</t>
    </r>
  </si>
  <si>
    <t>Pb-N-2.5</t>
  </si>
  <si>
    <t xml:space="preserve">Technical support to P&amp;SHD/P&amp;DD to raise awareness among  adolescent girls and boys (Collegesl/medical students) on the importance of MIYCN and Adolescent Nutrition </t>
  </si>
  <si>
    <r>
      <rPr>
        <b/>
        <sz val="10"/>
        <rFont val="Calibri"/>
        <family val="2"/>
      </rPr>
      <t xml:space="preserve">Integration of Adolescent Nutrition in Punjab revised MSNS,
</t>
    </r>
    <r>
      <rPr>
        <sz val="10"/>
        <rFont val="Calibri"/>
        <family val="2"/>
      </rPr>
      <t xml:space="preserve">B=0
T=1
Development of Adolescent SBCC Package 
B=0
T=Adolescent SBCC package developed </t>
    </r>
    <r>
      <rPr>
        <b/>
        <sz val="10"/>
        <rFont val="Calibri"/>
        <family val="2"/>
      </rPr>
      <t xml:space="preserve">
Number of sensitization workshops held at education institutions on Adolescent Nutrition </t>
    </r>
    <r>
      <rPr>
        <sz val="10"/>
        <rFont val="Calibri"/>
        <family val="2"/>
      </rPr>
      <t xml:space="preserve">
B : 0                                                                                                                                                          
T: 8 (one per division)
</t>
    </r>
  </si>
  <si>
    <t>Pb-N-2.6</t>
  </si>
  <si>
    <t>Integrated delivery of C4D Package/Messages for Nutrition and WASH in Pilot District (Jhang) (cross reference WASH section)</t>
  </si>
  <si>
    <r>
      <rPr>
        <b/>
        <sz val="10"/>
        <rFont val="Calibri"/>
        <family val="2"/>
      </rPr>
      <t>Finalization of integrated Communication messages for integrated delivery through Nutrition, Health and WASH system</t>
    </r>
    <r>
      <rPr>
        <sz val="10"/>
        <rFont val="Calibri"/>
        <family val="2"/>
      </rPr>
      <t xml:space="preserve">
B=0
T=1 messages package
</t>
    </r>
    <r>
      <rPr>
        <b/>
        <sz val="10"/>
        <rFont val="Calibri"/>
        <family val="2"/>
      </rPr>
      <t># of staff trained on the integrated nutrition/wash messages delivery</t>
    </r>
    <r>
      <rPr>
        <sz val="10"/>
        <rFont val="Calibri"/>
        <family val="2"/>
      </rPr>
      <t xml:space="preserve">
B=0
T=500
</t>
    </r>
  </si>
  <si>
    <r>
      <rPr>
        <b/>
        <sz val="10"/>
        <rFont val="Arial Narrow"/>
        <family val="2"/>
      </rPr>
      <t xml:space="preserve">Implementing Partner: </t>
    </r>
    <r>
      <rPr>
        <sz val="10"/>
        <rFont val="Arial Narrow"/>
        <family val="2"/>
      </rPr>
      <t>P&amp;DD and P&amp;SHD and PHED, NGOs/CSOs</t>
    </r>
    <r>
      <rPr>
        <b/>
        <sz val="10"/>
        <rFont val="Arial Narrow"/>
        <family val="2"/>
      </rPr>
      <t xml:space="preserve">
Coordination:</t>
    </r>
    <r>
      <rPr>
        <sz val="10"/>
        <rFont val="Arial Narrow"/>
        <family val="2"/>
      </rPr>
      <t xml:space="preserve"> Planning and Development Department (P&amp;D), Primary &amp; Secondary Health Care Department (P&amp;SHD), MSNS Sectors, Academia, Development/UN Partners, CSOs &amp; SUN Secretariat Punjab
</t>
    </r>
    <r>
      <rPr>
        <b/>
        <sz val="10"/>
        <rFont val="Arial Narrow"/>
        <family val="2"/>
      </rPr>
      <t>DCT:</t>
    </r>
    <r>
      <rPr>
        <sz val="10"/>
        <rFont val="Arial Narrow"/>
        <family val="2"/>
      </rPr>
      <t xml:space="preserve"> P&amp;DD and P&amp;SHD
</t>
    </r>
    <r>
      <rPr>
        <b/>
        <sz val="10"/>
        <rFont val="Arial Narrow"/>
        <family val="2"/>
      </rPr>
      <t>Supplies:</t>
    </r>
    <r>
      <rPr>
        <sz val="10"/>
        <rFont val="Arial Narrow"/>
        <family val="2"/>
      </rPr>
      <t xml:space="preserve"> P&amp;DD and P&amp;SHD
</t>
    </r>
    <r>
      <rPr>
        <b/>
        <sz val="10"/>
        <rFont val="Arial Narrow"/>
        <family val="2"/>
      </rPr>
      <t>Contracts</t>
    </r>
    <r>
      <rPr>
        <sz val="10"/>
        <rFont val="Arial Narrow"/>
        <family val="2"/>
      </rPr>
      <t>: Technical assistanceand operational and financial support</t>
    </r>
  </si>
  <si>
    <t>Pb-N-2.7</t>
  </si>
  <si>
    <t xml:space="preserve">Technical Support to P&amp;SHD and P&amp;DD for development of School Nutrition Package </t>
  </si>
  <si>
    <r>
      <rPr>
        <b/>
        <sz val="10"/>
        <rFont val="Calibri"/>
        <family val="2"/>
      </rPr>
      <t xml:space="preserve">Development of School Nutrition SBCC Package/Addendums for primary and secondary school </t>
    </r>
    <r>
      <rPr>
        <sz val="10"/>
        <rFont val="Calibri"/>
        <family val="2"/>
      </rPr>
      <t xml:space="preserve">
B=0
T=1
</t>
    </r>
    <r>
      <rPr>
        <b/>
        <sz val="10"/>
        <rFont val="Calibri"/>
        <family val="2"/>
      </rPr>
      <t>Pretesting of School Nutrition SBCC Package/Addendums for primary and secondary school</t>
    </r>
    <r>
      <rPr>
        <sz val="10"/>
        <rFont val="Calibri"/>
        <family val="2"/>
      </rPr>
      <t xml:space="preserve">
B=0
T=1  school nutriiton package pretested
</t>
    </r>
  </si>
  <si>
    <t>Pb-N-2.8</t>
  </si>
  <si>
    <t xml:space="preserve">Access to Preventive Nutrition Services enhanced by supporting nutrition campaigns for LHWs uncovered population in Punjab 
</t>
  </si>
  <si>
    <r>
      <t>Urban Union Councils and LHWs uncovered population covered in 36 districts of Punjab province during nutrition &amp; BF weeks</t>
    </r>
    <r>
      <rPr>
        <sz val="10"/>
        <rFont val="Calibri"/>
        <family val="2"/>
      </rPr>
      <t xml:space="preserve">
B:0
T:2 rounds of Nutrition Preventive services and Mass screening campaign in LHWs uncovered population
</t>
    </r>
    <r>
      <rPr>
        <b/>
        <sz val="10"/>
        <rFont val="Calibri"/>
        <family val="2"/>
      </rPr>
      <t># of children under 5 screened in a a campaign in LHWs uncovered areas</t>
    </r>
    <r>
      <rPr>
        <sz val="10"/>
        <rFont val="Calibri"/>
        <family val="2"/>
      </rPr>
      <t xml:space="preserve">
B= 1 million
T=1.5 million
</t>
    </r>
    <r>
      <rPr>
        <b/>
        <sz val="10"/>
        <rFont val="Calibri"/>
        <family val="2"/>
      </rPr>
      <t># of SAM  children provided with preventive and referral services to nutrition clinics</t>
    </r>
    <r>
      <rPr>
        <sz val="10"/>
        <rFont val="Calibri"/>
        <family val="2"/>
      </rPr>
      <t xml:space="preserve">
B=11,000
T=15,000 children
</t>
    </r>
    <r>
      <rPr>
        <b/>
        <sz val="10"/>
        <rFont val="Calibri"/>
        <family val="2"/>
      </rPr>
      <t xml:space="preserve">Number of pregnant and lactating women (PLWs) screened in LHWs uncovered areas during nutrition week a campaign 
</t>
    </r>
    <r>
      <rPr>
        <sz val="10"/>
        <rFont val="Calibri"/>
        <family val="2"/>
      </rPr>
      <t xml:space="preserve">B=300,000
T=400000
</t>
    </r>
    <r>
      <rPr>
        <b/>
        <sz val="10"/>
        <rFont val="Calibri"/>
        <family val="2"/>
      </rPr>
      <t xml:space="preserve">Number of PLWs provided Nutrition Counseling and Iron Folic acid supplementation n LHWs uncovered areas during nutrition week a a campaign 
</t>
    </r>
    <r>
      <rPr>
        <sz val="10"/>
        <rFont val="Calibri"/>
        <family val="2"/>
      </rPr>
      <t>B=145,000
T=200,000</t>
    </r>
  </si>
  <si>
    <t>15000 SAM children and 30,000 undernourished PLWs provided nutrition counseling, treatment and referral to nutrition clinics</t>
  </si>
  <si>
    <t>Pb-N-2.9</t>
  </si>
  <si>
    <t xml:space="preserve">Technical and operational support to Department of Health Punjab for Emergency Preparedness and Planning for Nutrition (NiE and Contingency planning for nutrition program in case of emergency) 
</t>
  </si>
  <si>
    <t>Pb-N-2.10</t>
  </si>
  <si>
    <t xml:space="preserve">Improving Quality of the Programs of Health Staff </t>
  </si>
  <si>
    <t>Mid Level Mannagers and District teams training on Nutrition, Data analysis and Program Review
Number of Staff Trained 
B=0
T=36 District Teams (6 staff from each district + provincial staff)
Nutrition Program Quality Assurance SOP Developed and implemented in Health Facilities 
B=0
T=1</t>
  </si>
  <si>
    <t xml:space="preserve">UNICEF Pakistan, Lahore Field Office
Education Rolling Work Plan (Punjab)
January - December 2020  </t>
  </si>
  <si>
    <t>Implementing Partners/DaO Partners</t>
  </si>
  <si>
    <t>Year Two Budget (USD)
Jan - Dec 2020</t>
  </si>
  <si>
    <t xml:space="preserve">Pillar 1 - Enabling Environment: Strengthened political commitment and national capacity to legislate, plan and budget for children </t>
  </si>
  <si>
    <t xml:space="preserve">Output 1: By end 2022, Government of Punjab’s key Education departments are strengthened to develop and implement evidence-based policies, sector plans and budgets for equitable early learning and basic education </t>
  </si>
  <si>
    <t>1.1  Existence of an effective early learning policy with clear budget allocation in place
B: Score -1 (no existence)
T: Score-2</t>
  </si>
  <si>
    <t>Score 1</t>
  </si>
  <si>
    <t>Score 2</t>
  </si>
  <si>
    <t>Provincial</t>
  </si>
  <si>
    <t xml:space="preserve">1.2 Existence of provincial education strategy/plan that promote equity in terms of access and learning
B: PB ESP 2013-17 
T: Development, endorsement and operationalization of PB ESP 2018 - 2022 
</t>
  </si>
  <si>
    <t xml:space="preserve">Development of the PB ESP </t>
  </si>
  <si>
    <t>Endorsement of the PB ESP</t>
  </si>
  <si>
    <t>Operationalization of the PB ESP 2018-22</t>
  </si>
  <si>
    <t>1.3 Availability of strong evidence of successful and cost-effective innovations to improve access and learning for the most disadvantaged children
B: Score-2 
T: Scrore- 2.5</t>
  </si>
  <si>
    <t>Score 2.5</t>
  </si>
  <si>
    <t>PB-E-1.1</t>
  </si>
  <si>
    <t>Provide technical support for institutionalizing ECE program through  implementation plan/PC-1s</t>
  </si>
  <si>
    <t>Revision of ECE Strategy</t>
  </si>
  <si>
    <t xml:space="preserve">Revised Strategy Operationalized </t>
  </si>
  <si>
    <t>Implementation in place</t>
  </si>
  <si>
    <t>Coordination with Partners 
DCT</t>
  </si>
  <si>
    <t xml:space="preserve">SED, L&amp;NFBE, Special Education, P&amp;DD, development partners, academia,INGOs/NGOs, Consultants            </t>
  </si>
  <si>
    <t>PB-E-1.2</t>
  </si>
  <si>
    <t>Provide technical assisstance to develop need based PC1s/strategies to opertionalised NFE Policy</t>
  </si>
  <si>
    <r>
      <t>NFE policy with specific strategies available 
B 2019: NFE Policy launched and available 
T 2020: Equity focused and gender sensitive NFE Policy  with partial implementation of the policy goals</t>
    </r>
    <r>
      <rPr>
        <b/>
        <sz val="11"/>
        <color indexed="10"/>
        <rFont val="Calibri"/>
        <family val="2"/>
      </rPr>
      <t xml:space="preserve"> </t>
    </r>
  </si>
  <si>
    <t>NFE Policy available</t>
  </si>
  <si>
    <t xml:space="preserve">NFE Policy operationalized </t>
  </si>
  <si>
    <t xml:space="preserve">Coordination with Partners 
DCT </t>
  </si>
  <si>
    <t>L&amp;NFBE, Sector Partners</t>
  </si>
  <si>
    <t>PB-E-1.3</t>
  </si>
  <si>
    <t xml:space="preserve">Provide coordination support for development and operationalization of a gender responsive Punjab School Education Policy </t>
  </si>
  <si>
    <t xml:space="preserve">Punjab School Education Policy approved with partial operationalization 
B 2019: draft Education Policy available  
T 2020: Equity focused and gender sensitive Punjab School Education Policy approved and partial operationalization initiated </t>
  </si>
  <si>
    <t>Punjab School Education Policy  developed</t>
  </si>
  <si>
    <t>Punjab School Education Policy  endorsed</t>
  </si>
  <si>
    <t>Punjab School Education Policy  operationalized</t>
  </si>
  <si>
    <t xml:space="preserve">Coordination with Partners </t>
  </si>
  <si>
    <t xml:space="preserve">SED, L&amp;NFBE, Special Education, P&amp;DD, development partners, academia,INGOs/NGOs, Consultants </t>
  </si>
  <si>
    <t>PB-E-1.4</t>
  </si>
  <si>
    <t xml:space="preserve">Provide Coordination support  overall Education  setor coordination for implementation of an equity focused and Gender Responsive Punjab School Education Sector Plan </t>
  </si>
  <si>
    <t xml:space="preserve">Draft Punjab Education Sector Plan endorsed and finalized 
B 2019:  PESP 2019-2023 with costing/implementation plan approved
T 2020:  Approval of commitment by GoPb to finance the PESP available  </t>
  </si>
  <si>
    <t>Initiation of the ESP</t>
  </si>
  <si>
    <t>Endorsement of ESP</t>
  </si>
  <si>
    <t>Coordination with Partners
DCT</t>
  </si>
  <si>
    <t>SED, L&amp;NFBE, Special Education, P&amp;DD, development partners, academia,INGOs/NGOs, Consultants and others</t>
  </si>
  <si>
    <t>PB-E-1.5</t>
  </si>
  <si>
    <t>Provide assistance for development of  district based enrollment plans for OOS most marginalized children (boys and girls)</t>
  </si>
  <si>
    <t xml:space="preserve">District based Enrollment Plans developed implemented and monitored
B 2019: 05 district Enrollment Plans developed and implemented 
T 2020: 05 district Enrollment Plans monitored and data/trend analyzed </t>
  </si>
  <si>
    <t xml:space="preserve">UPE Plans developed and implemented </t>
  </si>
  <si>
    <t>UPE Plans Implemented</t>
  </si>
  <si>
    <t>RYK, DGK, Rajanpur, Bahawalpur, Faisalabad, Lahore, Multan, RWP</t>
  </si>
  <si>
    <t xml:space="preserve">SED, L&amp;NFBE </t>
  </si>
  <si>
    <t>PB-E-1.6</t>
  </si>
  <si>
    <t xml:space="preserve">Successful conduct of Grade 5 and 8 examination with result analysis report available   
B 2019: Grade 5 and 8 examination conducted with effective monitoring  
T 2020: Grade 5 and 8 examination result analysis report available </t>
  </si>
  <si>
    <t>Initiation of assessment</t>
  </si>
  <si>
    <t>Finalization of the report</t>
  </si>
  <si>
    <t>Key findings implemented</t>
  </si>
  <si>
    <t>SED, Development Partners, L&amp;NFBE, academia, Consultant (s)</t>
  </si>
  <si>
    <t>PB-E-1.7</t>
  </si>
  <si>
    <t>Provide Coordination support with partners for effective network and partnership building for Generation Unlimited Programme (ADAP)</t>
  </si>
  <si>
    <t>Gen U Introduced</t>
  </si>
  <si>
    <t>Consultations with partners</t>
  </si>
  <si>
    <t>Gen u Strategy available</t>
  </si>
  <si>
    <t>Gen u Strategy rolled out</t>
  </si>
  <si>
    <t>Gen u Strategy implemented</t>
  </si>
  <si>
    <t>Provincial and selected districts</t>
  </si>
  <si>
    <t>SED, L&amp;NFBE, cross sectoral linkages as per need,  development partners and line departments</t>
  </si>
  <si>
    <t>PB-E- 1.8</t>
  </si>
  <si>
    <t>Technical assistance for assessment of ECE convergence model, under SDG-4.2.2 for improved  school readiness and scalability for marginalized children (boys and girls)</t>
  </si>
  <si>
    <t>Availability of strong evidence highlighting key factors that contribute to improved school readiness and scalability under SDG-4.2.2
B 2019: Draft report available
T 2020: Ready reference available for improved school readiness and scalability</t>
  </si>
  <si>
    <t>SED, L&amp;NFBE, Consultants, Academia</t>
  </si>
  <si>
    <t>PB-E-1.9</t>
  </si>
  <si>
    <t xml:space="preserve">Support development of strategic gender action plans for gender integration in systems and advancing gender equality for children especially girls </t>
  </si>
  <si>
    <t>Enhanced understanding of key officials</t>
  </si>
  <si>
    <t>Development of Gender Action Plans</t>
  </si>
  <si>
    <t>Implementation of Gender Action Plan</t>
  </si>
  <si>
    <t xml:space="preserve">Provincial </t>
  </si>
  <si>
    <t>SED, L&amp;NFBE, PEF, Consultants, Academia</t>
  </si>
  <si>
    <t>PB-E-1.10</t>
  </si>
  <si>
    <t>Provide technical assistant for the availability of strong qualitative and quantatative evidence of successful and cost-effective innovations to improve access and learning for the most disadvantaged children</t>
  </si>
  <si>
    <t>Discussion initiated</t>
  </si>
  <si>
    <t>Coordination support for completion of studies</t>
  </si>
  <si>
    <t>SED, L&amp;NFBE</t>
  </si>
  <si>
    <t>PB-E-1.11</t>
  </si>
  <si>
    <t xml:space="preserve">Technical support and partnership within sectors and/ line departments for development of an ECD framework </t>
  </si>
  <si>
    <t>ECE Implementation in place</t>
  </si>
  <si>
    <t>ECD framework developed</t>
  </si>
  <si>
    <t>ECD framework implemented</t>
  </si>
  <si>
    <t>SED, L&amp;NFBE, sector partners, Consultant (s), Academia</t>
  </si>
  <si>
    <t>PB-E-1.12</t>
  </si>
  <si>
    <t>BCC Strategies developed and endorsed</t>
  </si>
  <si>
    <t>Implementation of the strategies</t>
  </si>
  <si>
    <t>implementation of the strategies</t>
  </si>
  <si>
    <t>Pillar 2 - Supply: Increased national capacity to ensure availability of, and access to, services and to strengthen systems</t>
  </si>
  <si>
    <r>
      <t xml:space="preserve">75000
Female 45,000, Male 30,000)
</t>
    </r>
    <r>
      <rPr>
        <b/>
        <sz val="11"/>
        <color indexed="40"/>
        <rFont val="Calibri"/>
        <family val="2"/>
      </rPr>
      <t xml:space="preserve">(C 75,000)
</t>
    </r>
  </si>
  <si>
    <r>
      <t xml:space="preserve">90,000
(Female 54,000, Male 36,000)
</t>
    </r>
    <r>
      <rPr>
        <b/>
        <sz val="11"/>
        <color indexed="40"/>
        <rFont val="Calibri"/>
        <family val="2"/>
      </rPr>
      <t>(C 84,000
LC 6,000)</t>
    </r>
  </si>
  <si>
    <r>
      <t xml:space="preserve">108,000
(Female 64,800, Male 43,200)
</t>
    </r>
    <r>
      <rPr>
        <b/>
        <sz val="11"/>
        <color indexed="40"/>
        <rFont val="Calibri"/>
        <family val="2"/>
      </rPr>
      <t>(C 93,000
LC 15,000)</t>
    </r>
  </si>
  <si>
    <r>
      <t xml:space="preserve">126,000
Female 75,600, Male 50,400)
</t>
    </r>
    <r>
      <rPr>
        <b/>
        <sz val="11"/>
        <color indexed="40"/>
        <rFont val="Calibri"/>
        <family val="2"/>
      </rPr>
      <t>(C 102,000
LC 24,000)</t>
    </r>
  </si>
  <si>
    <r>
      <t xml:space="preserve">135,000
(Female 81,000, Male 54,000)
</t>
    </r>
    <r>
      <rPr>
        <b/>
        <sz val="11"/>
        <color indexed="40"/>
        <rFont val="Calibri"/>
        <family val="2"/>
      </rPr>
      <t>(C 102,000
LC 33,000)</t>
    </r>
  </si>
  <si>
    <t>Selected districts</t>
  </si>
  <si>
    <t xml:space="preserve">2.2. Number of ECE centres benefiting from UNICEF interventions     
B: 2,500
T: 4,500 (Centre 3,400, Low Cost 1,100)   </t>
  </si>
  <si>
    <r>
      <t xml:space="preserve">2,500
</t>
    </r>
    <r>
      <rPr>
        <b/>
        <sz val="11"/>
        <color indexed="40"/>
        <rFont val="Calibri"/>
        <family val="2"/>
      </rPr>
      <t>(C 2,500)</t>
    </r>
  </si>
  <si>
    <r>
      <t xml:space="preserve">3,000
</t>
    </r>
    <r>
      <rPr>
        <b/>
        <sz val="11"/>
        <color indexed="40"/>
        <rFont val="Calibri"/>
        <family val="2"/>
      </rPr>
      <t>(C 2,800
LC 200)</t>
    </r>
  </si>
  <si>
    <r>
      <t xml:space="preserve">3,600
</t>
    </r>
    <r>
      <rPr>
        <b/>
        <sz val="11"/>
        <color indexed="40"/>
        <rFont val="Calibri"/>
        <family val="2"/>
      </rPr>
      <t>(C 3,100
LC 500)</t>
    </r>
  </si>
  <si>
    <r>
      <t xml:space="preserve">4,200
</t>
    </r>
    <r>
      <rPr>
        <b/>
        <sz val="11"/>
        <color indexed="40"/>
        <rFont val="Calibri"/>
        <family val="2"/>
      </rPr>
      <t>(C 3,400
LC 800)</t>
    </r>
  </si>
  <si>
    <r>
      <t xml:space="preserve">4,500
</t>
    </r>
    <r>
      <rPr>
        <b/>
        <sz val="11"/>
        <color indexed="40"/>
        <rFont val="Calibri"/>
        <family val="2"/>
      </rPr>
      <t>(C 3,400
LC 1,100)</t>
    </r>
  </si>
  <si>
    <t>2.3. Number of ALP centres benefiting from UNICEF interventions
B: 0
T: 2,300</t>
  </si>
  <si>
    <r>
      <t xml:space="preserve">100
</t>
    </r>
    <r>
      <rPr>
        <b/>
        <sz val="11"/>
        <color indexed="40"/>
        <rFont val="Calibri"/>
        <family val="2"/>
      </rPr>
      <t>(P/Low sec 100)</t>
    </r>
  </si>
  <si>
    <r>
      <t xml:space="preserve">700
</t>
    </r>
    <r>
      <rPr>
        <b/>
        <sz val="11"/>
        <color indexed="40"/>
        <rFont val="Calibri"/>
        <family val="2"/>
      </rPr>
      <t>(P/Low sec 100 Accratd 600)</t>
    </r>
  </si>
  <si>
    <r>
      <t xml:space="preserve">2.4. Number of out of school children and adolescents in the reporting year accessing formal or non-formal education with support of UNICEF
B: 2,500 OOSC children (female 1500, 1000 male)
T: 157,500 (female 94,500, male 63,000)
(Primry/lower secondary 12,500, Accelerated 45,000, formal 100,000)
</t>
    </r>
    <r>
      <rPr>
        <b/>
        <sz val="11"/>
        <color indexed="49"/>
        <rFont val="Calibri"/>
        <family val="2"/>
      </rPr>
      <t xml:space="preserve">
*The gender breakdown of beneficiaries is calculated as 60% girls and 40% boys. </t>
    </r>
    <r>
      <rPr>
        <b/>
        <sz val="11"/>
        <color indexed="8"/>
        <rFont val="Calibri"/>
        <family val="2"/>
      </rPr>
      <t xml:space="preserve">
</t>
    </r>
  </si>
  <si>
    <r>
      <t xml:space="preserve">2500 
(female 1500, 1000 male)
</t>
    </r>
    <r>
      <rPr>
        <b/>
        <sz val="11"/>
        <color indexed="40"/>
        <rFont val="Calibri"/>
        <family val="2"/>
      </rPr>
      <t>(P/Low sec 100)</t>
    </r>
  </si>
  <si>
    <r>
      <t xml:space="preserve">42500
(female 25,500, male 17,000)
</t>
    </r>
    <r>
      <rPr>
        <b/>
        <sz val="11"/>
        <color indexed="40"/>
        <rFont val="Calibri"/>
        <family val="2"/>
      </rPr>
      <t>(P/LS 2,500, Accratd 15,000, formal 25,000)</t>
    </r>
  </si>
  <si>
    <r>
      <t xml:space="preserve">42500 
(female 25,500, male 17,000)
</t>
    </r>
    <r>
      <rPr>
        <b/>
        <sz val="11"/>
        <color indexed="40"/>
        <rFont val="Calibri"/>
        <family val="2"/>
      </rPr>
      <t>(P/LS 2,500, Accratd 15,000, formal 25,000)</t>
    </r>
  </si>
  <si>
    <r>
      <t xml:space="preserve">27,500 
(female 16,500, male 11,000)
</t>
    </r>
    <r>
      <rPr>
        <b/>
        <sz val="11"/>
        <color indexed="40"/>
        <rFont val="Calibri"/>
        <family val="2"/>
      </rPr>
      <t>(P/LS 2,500, formal 25,000)</t>
    </r>
  </si>
  <si>
    <t>PB-E-2.1</t>
  </si>
  <si>
    <t>Support provincial contextualization and pre-testing of Early Learning Development Standards (ELDS)</t>
  </si>
  <si>
    <t xml:space="preserve">ELDS Standards  developed and pre-tested in selected districts
B 2019: National ELDS available
T 2020: Pre-testing  completed </t>
  </si>
  <si>
    <t>Revision of  ELDS</t>
  </si>
  <si>
    <t xml:space="preserve">Endorsement of the provincial ELDS </t>
  </si>
  <si>
    <t>Implementation of the ELDS in selected schools</t>
  </si>
  <si>
    <t>Coordination with partners
DCT</t>
  </si>
  <si>
    <t>PB-E-2.2</t>
  </si>
  <si>
    <t xml:space="preserve">Provide technical support to L&amp;NFBED for implementing equity based NFE/AEP model in selected districts </t>
  </si>
  <si>
    <r>
      <t xml:space="preserve">100
(P/Low sec 100)
</t>
    </r>
    <r>
      <rPr>
        <b/>
        <sz val="9"/>
        <rFont val="Calibri"/>
        <family val="2"/>
      </rPr>
      <t>Children</t>
    </r>
    <r>
      <rPr>
        <sz val="9"/>
        <rFont val="Calibri"/>
        <family val="2"/>
      </rPr>
      <t xml:space="preserve"> 
75000
(C 75,000)
(Female 45,000, Male 30,000)
Centres
2,500
(C 2,500)</t>
    </r>
  </si>
  <si>
    <r>
      <t xml:space="preserve">700
(P/Low sec 100 Accratd 600)
</t>
    </r>
    <r>
      <rPr>
        <b/>
        <sz val="9"/>
        <rFont val="Calibri"/>
        <family val="2"/>
      </rPr>
      <t xml:space="preserve">Children   </t>
    </r>
    <r>
      <rPr>
        <sz val="9"/>
        <rFont val="Calibri"/>
        <family val="2"/>
      </rPr>
      <t xml:space="preserve">
90,000
(Female 54,000, Male 36,000)
(C 84,000
LC 6,000)
Centres
3,000
(C 2,800
LC 200)</t>
    </r>
  </si>
  <si>
    <r>
      <t xml:space="preserve">700
(P/Low sec 100 Accratd 600)
</t>
    </r>
    <r>
      <rPr>
        <b/>
        <sz val="9"/>
        <rFont val="Calibri"/>
        <family val="2"/>
      </rPr>
      <t>Children</t>
    </r>
    <r>
      <rPr>
        <sz val="9"/>
        <rFont val="Calibri"/>
        <family val="2"/>
      </rPr>
      <t xml:space="preserve"> 
108,000
(Female 64,800, Male 43,200)
(C 93,000
LC 15,000)
Centres
3,600
(C 3,100
LC 500)</t>
    </r>
  </si>
  <si>
    <r>
      <t xml:space="preserve">700
(P/Low sec 100 Accratd 600)
</t>
    </r>
    <r>
      <rPr>
        <b/>
        <sz val="9"/>
        <rFont val="Calibri"/>
        <family val="2"/>
      </rPr>
      <t>Children</t>
    </r>
    <r>
      <rPr>
        <sz val="9"/>
        <rFont val="Calibri"/>
        <family val="2"/>
      </rPr>
      <t xml:space="preserve">
126,000
(Female 75,600, Male 50,400)
(C 102,000
LC 24,000)
Centres
4,200
(C 3,400
LC 800)</t>
    </r>
  </si>
  <si>
    <r>
      <t xml:space="preserve">100
(P/Low sec 100
</t>
    </r>
    <r>
      <rPr>
        <b/>
        <sz val="9"/>
        <rFont val="Calibri"/>
        <family val="2"/>
      </rPr>
      <t xml:space="preserve">Children </t>
    </r>
    <r>
      <rPr>
        <sz val="9"/>
        <rFont val="Calibri"/>
        <family val="2"/>
      </rPr>
      <t xml:space="preserve">
135,000
(Female 81,000, Male 54,000)
(C 102,000
LC 33,000)
Centres
4,500
(C 3,400
LC 1,100))</t>
    </r>
  </si>
  <si>
    <t>Province and selected districts</t>
  </si>
  <si>
    <t>Coordination with partners
DCT and supply</t>
  </si>
  <si>
    <t>SED, L&amp;NFBE, QAED, PEF other sector partners and  line departments</t>
  </si>
  <si>
    <t>PB- E- 2.3</t>
  </si>
  <si>
    <t>Provide technical support to identify a scalable equitable and gender responsive Generation Unlimited model (refer ADAP and GenU guidelines)</t>
  </si>
  <si>
    <t>Initiation of consultations</t>
  </si>
  <si>
    <t>Initiation of trainings</t>
  </si>
  <si>
    <t>Trainings on-going</t>
  </si>
  <si>
    <t xml:space="preserve">Coordination with Partners 
DCT and supply </t>
  </si>
  <si>
    <t>SED, L&amp;NFBE, QAED, PEF, development partners and line departments</t>
  </si>
  <si>
    <t>PB-E-2.4</t>
  </si>
  <si>
    <t>Support improved capacities of  education managers and practitioners to impart quality teaching and learning in schools especially for girls</t>
  </si>
  <si>
    <r>
      <t xml:space="preserve">Pre-primary
2,500 
(Centre) </t>
    </r>
    <r>
      <rPr>
        <i/>
        <sz val="9"/>
        <rFont val="Calibri"/>
        <family val="2"/>
      </rPr>
      <t>(Female 1,750, Male 750)</t>
    </r>
    <r>
      <rPr>
        <sz val="9"/>
        <rFont val="Calibri"/>
        <family val="2"/>
      </rPr>
      <t xml:space="preserve">
Primary 
100
((Female  70, Male 30)
</t>
    </r>
  </si>
  <si>
    <r>
      <t xml:space="preserve">Pre-primary
500 
</t>
    </r>
    <r>
      <rPr>
        <i/>
        <sz val="9"/>
        <rFont val="Calibri"/>
        <family val="2"/>
      </rPr>
      <t>(Female 350, Male 150)</t>
    </r>
    <r>
      <rPr>
        <sz val="9"/>
        <rFont val="Calibri"/>
        <family val="2"/>
      </rPr>
      <t xml:space="preserve">
(300 centre, 200 LC)
Primary (Accrtd) 600
</t>
    </r>
    <r>
      <rPr>
        <i/>
        <sz val="9"/>
        <rFont val="Calibri"/>
        <family val="2"/>
      </rPr>
      <t>(Female  420, Male 180)</t>
    </r>
  </si>
  <si>
    <r>
      <t xml:space="preserve">Pre-primary
600 
</t>
    </r>
    <r>
      <rPr>
        <i/>
        <sz val="9"/>
        <rFont val="Calibri"/>
        <family val="2"/>
      </rPr>
      <t>(Female  420, Male 180)</t>
    </r>
    <r>
      <rPr>
        <sz val="9"/>
        <rFont val="Calibri"/>
        <family val="2"/>
      </rPr>
      <t xml:space="preserve">
(300 centre, 300 LC) 
</t>
    </r>
  </si>
  <si>
    <r>
      <t xml:space="preserve">Pre-primary 600 
</t>
    </r>
    <r>
      <rPr>
        <i/>
        <sz val="9"/>
        <rFont val="Calibri"/>
        <family val="2"/>
      </rPr>
      <t>(Female  420, Male 180)</t>
    </r>
    <r>
      <rPr>
        <sz val="9"/>
        <rFont val="Calibri"/>
        <family val="2"/>
      </rPr>
      <t xml:space="preserve">
(300 centre, 300 LC)</t>
    </r>
  </si>
  <si>
    <r>
      <t xml:space="preserve">Pre-primary 600
</t>
    </r>
    <r>
      <rPr>
        <i/>
        <sz val="9"/>
        <rFont val="Calibri"/>
        <family val="2"/>
      </rPr>
      <t>(Female  420, Male 180)</t>
    </r>
    <r>
      <rPr>
        <sz val="9"/>
        <rFont val="Calibri"/>
        <family val="2"/>
      </rPr>
      <t xml:space="preserve">
 (300 centre, 300 LC</t>
    </r>
  </si>
  <si>
    <t>RYK, DGK, Rajanpur, Bahawalpur</t>
  </si>
  <si>
    <t>PB-E-2.5</t>
  </si>
  <si>
    <t>Provide assistance to develop teaching and learning materials/modules and essential supply items to impact increased enrollment and improved retention in marginalized communities</t>
  </si>
  <si>
    <t xml:space="preserve">Material and  supplies made available </t>
  </si>
  <si>
    <t xml:space="preserve">Coordination with partners
DCT </t>
  </si>
  <si>
    <t xml:space="preserve">SED, L&amp;NFBE,  QAED, PEF , PEC
</t>
  </si>
  <si>
    <t>PB-E-2.6</t>
  </si>
  <si>
    <t>Pre-primary
2,500 
(Centre) (Female 1,750, Male 750)
Primary 
100
((Female  70, Male 30)</t>
  </si>
  <si>
    <t>Pre-primary
500 
(Female 350, Male 150)
(300 centre, 200 LC)
Primary (Accrtd) 600
(Female  420, Male 180)</t>
  </si>
  <si>
    <t xml:space="preserve">Pre-primary
600 
(Female  420, Male 180)
(300 centre, 300 LC) </t>
  </si>
  <si>
    <t>Pre-primary 600 
(Female  420, Male 180)
(300 centre, 300 LC)</t>
  </si>
  <si>
    <t>Pre-primary 600
(Female  420, Male 180)
 (300 centre, 300 LC</t>
  </si>
  <si>
    <t xml:space="preserve"> SED, L&amp;NFBE,  QAED, PEF, academia, other sector partners and line departments </t>
  </si>
  <si>
    <t>PB-E-2.7</t>
  </si>
  <si>
    <t xml:space="preserve">Provide assistance to build capacity of Punjab Examination Commission to develop and/review items and transform examination system  </t>
  </si>
  <si>
    <t xml:space="preserve">review &amp; pre testing of exam items
40 officials trained on item development (female 60%)
exam analysis report
</t>
  </si>
  <si>
    <t xml:space="preserve">review &amp; pre testing of exam items
40 officials trained on item development (female 60%)
exam analysis report
assessment framework pretested and adopted
</t>
  </si>
  <si>
    <t xml:space="preserve">review &amp; pre testing of exam items
40 officials trained on item development (female 60%)
exam analysis report
</t>
  </si>
  <si>
    <t>PB-E-2.8</t>
  </si>
  <si>
    <t xml:space="preserve">Provide assistance to build capacity of officials to unpack SDG 4 and/ relavant and localize in provincial context </t>
  </si>
  <si>
    <t>to be determined in consultation with SDG unit Punjab</t>
  </si>
  <si>
    <t>PB-E-2.9</t>
  </si>
  <si>
    <t xml:space="preserve">Provide assistance in knowledge exchange and roll out of ADAP/GenU and ECD strategy   </t>
  </si>
  <si>
    <t>Pillar 3 - Enhanced support for children, families and communities to promote knowledge, behavior change, demand for services and opportunities for participation</t>
  </si>
  <si>
    <t>Output 3: By end 2022, Govt. of Punjab through its education practitioners (male and female) and grass root communities is supporting on-time enrolment in pre-primary and retention, completion and transition in basic education</t>
  </si>
  <si>
    <t>3.1. Number of School Management Committees or Parent Teacher Associations or school communities (or similar structure) that received training funded by UNICEF.                                                                 
B: 2,500
T: 20,700</t>
  </si>
  <si>
    <t>Selected Districts</t>
  </si>
  <si>
    <t>3.2. Active involvement of school management committees at primary and secondary levels in the development of school improvement plans and monitoring of schools.                                                                          
B: n/a
T:Score 2.5</t>
  </si>
  <si>
    <t>3.3. Number of schools supported by UNICEF with interventions targeting specifically girls (e.g. segregated toilets, sanitary pads, MHM, etc)
B: ??
T: 500</t>
  </si>
  <si>
    <t>PB-E-3.1</t>
  </si>
  <si>
    <t>Support community mobilization for effective implementation of enrollment plans</t>
  </si>
  <si>
    <r>
      <t xml:space="preserve">2600
</t>
    </r>
    <r>
      <rPr>
        <i/>
        <sz val="11"/>
        <rFont val="Calibri"/>
        <family val="2"/>
      </rPr>
      <t>(2500 C, 100 primary/lowsec)</t>
    </r>
  </si>
  <si>
    <r>
      <t>3850
(2800 C, 200 LC, 100 primary/lowsec, 750 A</t>
    </r>
    <r>
      <rPr>
        <i/>
        <sz val="11"/>
        <rFont val="Calibri"/>
        <family val="2"/>
      </rPr>
      <t>ccel)</t>
    </r>
  </si>
  <si>
    <t>4450
(3100 C, 500 LC, 100 primary/lowsec, 750 Accel)</t>
  </si>
  <si>
    <t>5050
(3400 C, 800 LC, 100 primary/lowsec, 750 Accel)</t>
  </si>
  <si>
    <t>4750
(3400 C, 1100 LC, 100 primary/lowsec, 150 Accel)</t>
  </si>
  <si>
    <t xml:space="preserve">Coordination with Partners
DCT </t>
  </si>
  <si>
    <t>PB-E-3.2</t>
  </si>
  <si>
    <t xml:space="preserve">Support incresaed enrolment of OOS by engaging  school councils and/village education committees (especially mothers) </t>
  </si>
  <si>
    <t>Coordination with Partners
DCT and PCA</t>
  </si>
  <si>
    <t xml:space="preserve"> SED, L&amp;NFBE, local Communities, sector partners, Consultant (s)</t>
  </si>
  <si>
    <t>PB-E-3.3</t>
  </si>
  <si>
    <t xml:space="preserve">SED, L&amp;NFBE,  QAED, PEF </t>
  </si>
  <si>
    <t>PB-E-3.4</t>
  </si>
  <si>
    <t>Support schools and communities for improved Health &amp; Hygiene practices for retention of adoloscent girls Health and Nutrition awareness for mothers and girls. 
(Refer WASH in Schools and Nutrituion WP 2018-19) (Major funding indicated in Punjab WASH RWP 2018-19)</t>
  </si>
  <si>
    <t>1200 schools
163,200 children (Female 97,920, Male 65,080)</t>
  </si>
  <si>
    <t>200 schools
27,200 children
(Female 16,320, Male 10,880)</t>
  </si>
  <si>
    <t>300 schools
40,800 children
(Female 24,480, Male 16,320)</t>
  </si>
  <si>
    <t>250 schools
34,000 children
(Female 20,400, Male 13,600)</t>
  </si>
  <si>
    <t>Coordination with Partners
DCT  and supply</t>
  </si>
  <si>
    <t xml:space="preserve"> SED, L&amp;NFBE,  QAED, PEF </t>
  </si>
  <si>
    <t>PB-E-3.5</t>
  </si>
  <si>
    <t>Coordination: Government
DCT and supply</t>
  </si>
  <si>
    <t>SED, L&amp;NFBE, CP, line departments, sector partners, consultant (s), Academia</t>
  </si>
  <si>
    <t>TOTAL</t>
  </si>
  <si>
    <t>GRAND TOTAL</t>
  </si>
  <si>
    <t>UNICEF Pakistan
 Child Protection Rolling Work Plan
January 2019 - December 2020</t>
  </si>
  <si>
    <t>CP Output 1</t>
  </si>
  <si>
    <t>By 2022, digital birth registration is implemented across Punjab 
(SDG 16.9, CRC Article 7)</t>
  </si>
  <si>
    <t xml:space="preserve">Ind: Existence of  free and universal birth registration service within the civil registration in accordance with national legal requirements
Baseline: Unregistered under-5 (Girls &amp; Boys)
Punjab: 27%
Target: 10 districts in Punjab
MoV:Universal birth registration rates achieved in 10 priority districts of Punjab: 
</t>
  </si>
  <si>
    <t>PB-CP 1.1</t>
  </si>
  <si>
    <t>By 2022, the Government of Punjab has implemented Digital Birth Registration  in 10 districts (an average of 2 districts each year for 5 years) to achieve universal birth registration for children (girls &amp; boys) in the Province.</t>
  </si>
  <si>
    <t>Ind: Children (girls &amp; Boys) under 5 year whose birth is registered.
Baseline: BWP 42.3%, Pakpattan 89.5%, DG Khan 27%, Muzaffargarh 26%, Multan 55.7% RYK 41.5%, Rajanpur 21.6% Lahore 86.6%
Target: Pakpattan: 22,610, BWP: 198,742: DGK: 114,604: Multan 128,386 RYK 50,000 Lahore 470,000   MZG: 50,000, Rajanpur: 100,000  Total Children: 1,134,342
MoV: Provincial birth registration data.</t>
  </si>
  <si>
    <t>1.3 M</t>
  </si>
  <si>
    <t>1.2 M</t>
  </si>
  <si>
    <t xml:space="preserve">Pakpattan,  BWP, DG Khan, Lahore and Multan in 2019, Muzaffargarh and RYK in 2020. </t>
  </si>
  <si>
    <t xml:space="preserve"> Punjab LG&amp;CD, NADRA, PITB </t>
  </si>
  <si>
    <t>PB-CP 1.2</t>
  </si>
  <si>
    <t>By 2022, the Government of Punjab Health Department has established Birth Registration desk in the Public Hospitals in 10 districts (an average of 2 districts in 2020 and 8 in 2021-2022) to achieve universal birth registration of girls and boys in the Province.</t>
  </si>
  <si>
    <t>Ind: BR desk Notified
Baseline: 0
Target: 20
MoV: BR Desk notification</t>
  </si>
  <si>
    <t xml:space="preserve">Pakpattan,  BWP, DG Khan, Lahore and Multan, Muzaffargarh and RYK in 2020. </t>
  </si>
  <si>
    <t>Punjab Health Deptt.</t>
  </si>
  <si>
    <t>CP Output 2</t>
  </si>
  <si>
    <t>By 2022, Ministry of Planning, Development and Reform endorses a comprehensive multi-sectoral CRVS strategy with clear modalities for embedding provincial birth registration data into the national CRVS system</t>
  </si>
  <si>
    <t>Ind: Existence of CRVS strategy in accordance with national legal requirements
Baseline: 0 No CRVS strategy exists 
Target: 01
MoV: Approved CRVS strategy</t>
  </si>
  <si>
    <t>PB-CP 2.1</t>
  </si>
  <si>
    <t>Comprehensive provincial assessment of civil registration and vital statistics (CRVS) systems to be completed by end 2019</t>
  </si>
  <si>
    <t>Ind: CRVS system mapped.
Baseline: 0
Target: 1
MoV: Mapping report</t>
  </si>
  <si>
    <t>DCT: LG&amp;CDD
Coordination:
P&amp;D</t>
  </si>
  <si>
    <t>PB-CP 2.2</t>
  </si>
  <si>
    <t>Establishment of the CRVS technical Support Unit at the Planning and Development Department for the coordination and faciltation of CRVS related actvities.(needs to be rearticulated)</t>
  </si>
  <si>
    <t>Ind: CRVS Unit Notified
Baseline: 0
Target: 1
MoV: CRVS Unit Notification</t>
  </si>
  <si>
    <t>PB-CP 2.3</t>
  </si>
  <si>
    <t>By 2022, the Government of Punjab Planning &amp; Development Department has developed and endorsed the  Provincial CRVS Strategy in support of achievement of goals articulated under national CRVS strategic framework</t>
  </si>
  <si>
    <t>Ind: The availability of Punjab CRVS strategy in accordance with national legal requirements. 
Baseline: 0
Target: 1
MoV: Draft Strategy document</t>
  </si>
  <si>
    <t>DCT: LG&amp;CDD
Coordination:
P&amp;D, Health, SWD, WHO</t>
  </si>
  <si>
    <t>CP Output 3.</t>
  </si>
  <si>
    <t>By 2022, children (girls &amp; boys) without parental care are registered through an inclusive legislative and regulatory framework 
(CRC Article 9, SDG 16.2)</t>
  </si>
  <si>
    <t>Ind: Existence of legislative and regulatory framework to register children (girls &amp; boys) without parental care
Baseline: 0
Target: 01</t>
  </si>
  <si>
    <t>PB-CP 3.1</t>
  </si>
  <si>
    <t>Establishment of the Provincial Multi sectoral technical working group on Alternative Care in Punjab.</t>
  </si>
  <si>
    <t>Ind: Multi-Sectoral Technical Working Group established.
Baseline: 0
Target: 1
MoV: Minutes of meetings</t>
  </si>
  <si>
    <t xml:space="preserve">P&amp;DD/SWD, Local Consultant, DCT </t>
  </si>
  <si>
    <t>PB-CP 3.2</t>
  </si>
  <si>
    <t>Technical Assistance for conducting mapping exercise of public and private care institutions and dissemination of report in Punjab.</t>
  </si>
  <si>
    <r>
      <t>Ind</t>
    </r>
    <r>
      <rPr>
        <b/>
        <sz val="14"/>
        <rFont val="Calibri"/>
        <family val="2"/>
      </rPr>
      <t>: A validated mapping report available</t>
    </r>
    <r>
      <rPr>
        <b/>
        <sz val="14"/>
        <color indexed="8"/>
        <rFont val="Calibri"/>
        <family val="2"/>
      </rPr>
      <t xml:space="preserve">
Baseline:0
Target: 01
MoV: draft mapping report</t>
    </r>
  </si>
  <si>
    <t>Consultant/Contract, SWD, P&amp;DD</t>
  </si>
  <si>
    <t>PB-CP 3.3</t>
  </si>
  <si>
    <t xml:space="preserve">Development of standard operating procedures and web-based monitoring system for Inspection, Licensing, and Monitoring of Residential Homes for Children. </t>
  </si>
  <si>
    <r>
      <t>Ind: SoPs developed</t>
    </r>
    <r>
      <rPr>
        <b/>
        <sz val="14"/>
        <rFont val="Calibri"/>
        <family val="2"/>
      </rPr>
      <t xml:space="preserve">  in reference to mapping</t>
    </r>
    <r>
      <rPr>
        <b/>
        <sz val="14"/>
        <color indexed="8"/>
        <rFont val="Calibri"/>
        <family val="2"/>
      </rPr>
      <t xml:space="preserve"> recommendations.
Baseline: 01
Target: 01
MoV: Approved SoPs.</t>
    </r>
  </si>
  <si>
    <t>SWD/CP&amp;WB, Consultant/Contract</t>
  </si>
  <si>
    <t>PB-CP 3.4</t>
  </si>
  <si>
    <t>Support development of a policy  framework on Alternative care of children without parental care in Punjab</t>
  </si>
  <si>
    <t xml:space="preserve">Ind: Alternative care frame work for Punjab drafted.
Baseline: 01
Target: 01 </t>
  </si>
  <si>
    <t>Consultant/Contract</t>
  </si>
  <si>
    <t>PB-CP 3.5</t>
  </si>
  <si>
    <t xml:space="preserve">Support review and  revision of Minimum standards for children in Alternative care/formal care. </t>
  </si>
  <si>
    <r>
      <t>Ind:</t>
    </r>
    <r>
      <rPr>
        <b/>
        <sz val="14"/>
        <rFont val="Calibri"/>
        <family val="2"/>
      </rPr>
      <t xml:space="preserve"> Minimm care standards reviewed</t>
    </r>
    <r>
      <rPr>
        <b/>
        <strike/>
        <sz val="14"/>
        <color indexed="10"/>
        <rFont val="Calibri"/>
        <family val="2"/>
      </rPr>
      <t xml:space="preserve"> </t>
    </r>
    <r>
      <rPr>
        <b/>
        <sz val="14"/>
        <rFont val="Calibri"/>
        <family val="2"/>
      </rPr>
      <t>with recommendations from the mapping report.</t>
    </r>
    <r>
      <rPr>
        <b/>
        <sz val="14"/>
        <color indexed="8"/>
        <rFont val="Calibri"/>
        <family val="2"/>
      </rPr>
      <t xml:space="preserve">
Baseline: Endorsed minimum care standards available.
Target: 01</t>
    </r>
  </si>
  <si>
    <t>PB-CP 3.6</t>
  </si>
  <si>
    <t>Capacity building of stakeholders on  Minimum Care standards (Government/Non Government )</t>
  </si>
  <si>
    <t>Ind: Number of officials from public authorities trained on standards,
Baseline: 132 SWD staff already trained.
Target: 120 key staff from CSOs and public authorities.</t>
  </si>
  <si>
    <t>SWD, CP&amp;WB,P&amp;DD, CSOs</t>
  </si>
  <si>
    <t>PB-CP 3.7</t>
  </si>
  <si>
    <t>Human resource and Logistic support to Government for coordination and functioning of alternative care cell.</t>
  </si>
  <si>
    <t>Ind: Alternative care support unit is functional within SWD/P&amp;DD
Baseline: Support unit is already in placed at SWD with two human resource.
Target: 01</t>
  </si>
  <si>
    <t>Lahore</t>
  </si>
  <si>
    <t>SWD/P&amp;DD</t>
  </si>
  <si>
    <t>CP Output 4</t>
  </si>
  <si>
    <t>By 2022, the Government of Punjab contributes towards evidence-based policy formulation for the delivery of the multi-sectoral child protection mandate, specifically to address violence and exploitation within a coordinated public child protection system.  (SDG 8.7, SDG 16.2, CRC article 19, 32)</t>
  </si>
  <si>
    <t>Ind: Number of child protection policies, frameworks developed and endorsed.   
Baseline:0
Target: 2
MoV: Policy and strategy documents</t>
  </si>
  <si>
    <t>PB-CP 4.1</t>
  </si>
  <si>
    <t xml:space="preserve">By 2020, the Punjab Government has conducted Punjab Child Labour Survey (PCLS), with final report finalized </t>
  </si>
  <si>
    <t>Ind: Punjab Child Labour Survey completed with final report.
Baseline: PCLS is initiated in Punjab
Target: 01</t>
  </si>
  <si>
    <t>Punjab</t>
  </si>
  <si>
    <t>L&amp;HRDD, BoS Punjab/P&amp;DD</t>
  </si>
  <si>
    <t>PB-CP 4.2</t>
  </si>
  <si>
    <t xml:space="preserve">Provincial and divisional level dissemination of key findings report of Punjab Child Labour Survey. </t>
  </si>
  <si>
    <t>Ind: Number of dissemination events arranged.
Baseline: 0
Targets: 10 events (9 divisional and 1 provincial)</t>
  </si>
  <si>
    <t>PB-CP 4.3</t>
  </si>
  <si>
    <t>Support for the establishment of  Steering Committee within P&amp;DD for multisectoral coordination to develop an action plan to address the issue of child labour in Punjab.</t>
  </si>
  <si>
    <t xml:space="preserve">Ind: Steering Committee for Action planning established
Baseline: 0
Target: 01 </t>
  </si>
  <si>
    <t>P&amp;DD, L&amp;HRD</t>
  </si>
  <si>
    <t>PB-CP 4.4</t>
  </si>
  <si>
    <t>Technical assistance to finalize multi-sectoral action plan informed by Punjab Child Labour Survey findings on addressing  child labour/economic exploitation of Children in the province.</t>
  </si>
  <si>
    <t>Ind: The action plan on child labour developed.
Baseline: 0
Target: 01</t>
  </si>
  <si>
    <t>P&amp;DD, Contract/Consultancy</t>
  </si>
  <si>
    <t>PB-CP 4.5</t>
  </si>
  <si>
    <t xml:space="preserve">Traingulation of of CLS, MICS, NNS to cover violence against children in Punjab.
</t>
  </si>
  <si>
    <t>Ind: Triangulation study initiated
Baseline: 0
Target: 01</t>
  </si>
  <si>
    <t>P&amp;DD</t>
  </si>
  <si>
    <t>PB-CP 4.6</t>
  </si>
  <si>
    <t>Technical support for conducting Punjab Juvenile Detention Assessment.
(To be Coordinated by Islamabad Office with NCHR)</t>
  </si>
  <si>
    <t>Ind: The Juvenile Detention Assessment initiated.
Baseline: 0
Target:01</t>
  </si>
  <si>
    <t>National Commission for Human Rights provincial chapter</t>
  </si>
  <si>
    <t>PB-CP 4.7</t>
  </si>
  <si>
    <t>Thematic Study on Violence Against Children in Educational Settings in Punjab</t>
  </si>
  <si>
    <t>Ind: Thematic study initiated
Baseline: 0
Target: 01</t>
  </si>
  <si>
    <t>SWD, CP&amp;WB Education, P&amp;DD</t>
  </si>
  <si>
    <t>CP Output 5</t>
  </si>
  <si>
    <t xml:space="preserve">By 2022, the Government of Punjab establish effective mechanisms to receive, monitor and investigate reports of cases of child abuse, including referral where necessary and when required.
(SDG 16.2, CRC Article 19) </t>
  </si>
  <si>
    <t>Ind: No. of provincial child protection statutes and government project documents (PC-I) aligned with Article 19 of CRC and applicable Recommendations of the Committee on the Rights of the Child.
Ind: Data on violence or exploitation in Punjab available on an ad-hoc basis (including one-off surveys) 
Baseline: 0
Target: 01
MoV: PC-I documents</t>
  </si>
  <si>
    <t>PB-CP 5.1</t>
  </si>
  <si>
    <r>
      <t xml:space="preserve">Support Policy dialogues with key government stakeholders to review and revise </t>
    </r>
    <r>
      <rPr>
        <b/>
        <sz val="14"/>
        <color indexed="10"/>
        <rFont val="Calibri"/>
        <family val="2"/>
      </rPr>
      <t xml:space="preserve">child protection </t>
    </r>
    <r>
      <rPr>
        <b/>
        <sz val="14"/>
        <color indexed="8"/>
        <rFont val="Calibri"/>
        <family val="2"/>
      </rPr>
      <t>legislati</t>
    </r>
    <r>
      <rPr>
        <b/>
        <sz val="14"/>
        <color indexed="10"/>
        <rFont val="Calibri"/>
        <family val="2"/>
      </rPr>
      <t xml:space="preserve">on </t>
    </r>
    <r>
      <rPr>
        <b/>
        <strike/>
        <sz val="14"/>
        <color indexed="8"/>
        <rFont val="Calibri"/>
        <family val="2"/>
      </rPr>
      <t xml:space="preserve"> </t>
    </r>
    <r>
      <rPr>
        <b/>
        <sz val="14"/>
        <color indexed="8"/>
        <rFont val="Calibri"/>
        <family val="2"/>
      </rPr>
      <t xml:space="preserve">to establish public child protection case management and referral system in Punjab </t>
    </r>
    <r>
      <rPr>
        <b/>
        <sz val="14"/>
        <color indexed="10"/>
        <rFont val="Calibri"/>
        <family val="2"/>
      </rPr>
      <t>as a response system to all forms of child abuse</t>
    </r>
    <r>
      <rPr>
        <b/>
        <sz val="14"/>
        <color indexed="8"/>
        <rFont val="Calibri"/>
        <family val="2"/>
      </rPr>
      <t xml:space="preserve">. </t>
    </r>
  </si>
  <si>
    <t>Ind: Key govt officers are aware on the concept of CP CM&amp;RS and required legislation in Punjab.
Baseline: 2 policy dialogues in 2017
Target: 3 policy dialogues</t>
  </si>
  <si>
    <t>P&amp;DD/SWD, Consultany, Contract</t>
  </si>
  <si>
    <t>PB-CP 5.2</t>
  </si>
  <si>
    <t>Technical Assistance for legislative reforms for the establishment of public child protection case management and referral system in Punjab to respond to all forms of child abuse.</t>
  </si>
  <si>
    <t>Ind: Child Protection law drafted by GoPb. 
Baseline: No comprehensive CP law available in Punjab.
Target: 01</t>
  </si>
  <si>
    <t>P&amp;DD/SWD, Consultancy, NCHR provincial chapter</t>
  </si>
  <si>
    <t>PB-CP 5.3</t>
  </si>
  <si>
    <t>Support launch of approved Punjab  CP Policy and regional disseminations on key features of policy highlighting actionable measures to protect children from violence and exploitation.</t>
  </si>
  <si>
    <t>Ind: The existence  of approved CP Policy 
Baseline: Draft CP Policy formulated by CP&amp;WB
Target: 01</t>
  </si>
  <si>
    <t>CP&amp;WB</t>
  </si>
  <si>
    <t>PB-CP 5.4</t>
  </si>
  <si>
    <r>
      <t xml:space="preserve">Support capacity building initiative to strengthen Social Service Workforce from SWD, Health, Education, Police, CP&amp;WD in Punjab on </t>
    </r>
    <r>
      <rPr>
        <b/>
        <sz val="14"/>
        <color indexed="10"/>
        <rFont val="Calibri"/>
        <family val="2"/>
      </rPr>
      <t>CP-CMRS</t>
    </r>
  </si>
  <si>
    <t>Ind: Number of social service workforce build their skills and knowledge on key CP concerns/response.
Baseline: 132 SWD staff trained on care standards in 2019.
Target: 200 personnel</t>
  </si>
  <si>
    <t>SWD, Pahchan (CSO), Health, Education, Contract/Consultancy</t>
  </si>
  <si>
    <t>CP Output 6.</t>
  </si>
  <si>
    <t xml:space="preserve">By 2022, duty bearers and rights-holders benefit from a strengthened protective environment for children underlying conducive behaviours and practices, eventually contributing to positive social and cultural norms.
( SDG 5.2, 5.3 CRC Article 12, 13)
</t>
  </si>
  <si>
    <t>6.1: No. of adults and children reached by programs addressing positive behaviours
6.2: % of children reached through programs exhibiting improved life-skills
6.3: No. of school staff with improved understanding of positive disciplining
Baseline: 0
Targets: 1 million adults and adolescents
MoV: Training reports/provincial BR data</t>
  </si>
  <si>
    <t>PB-CP 6.1</t>
  </si>
  <si>
    <t>Adolescents, community members, families and influencers have access to knowledge and skills to protect adolescents from and respond to situations of abuse including child marriage.</t>
  </si>
  <si>
    <t>Ind: Number of adolescents, parents, KCIs reached through programs exhibiting improved life-skills. 
Baseline: 1407 direct &amp; 30,000 adolescents reached thru interventions indirectly already.
Target: Direct  6000 adole ,direct 7 Ind 85000, 3505 KCI direct and 300,000 indirect population through mass media campaign and peer engagement in 2018-2019
MoV: Project reports</t>
  </si>
  <si>
    <t>Bahawalpur, RYK</t>
  </si>
  <si>
    <t>PCA with Bunyad</t>
  </si>
  <si>
    <t>PB-CP 6.2</t>
  </si>
  <si>
    <t>Capacity building of service providers/authorities, police, uc secretaries, nikkah registrars, staff from SWD, CPWB, Youth &amp; Sports and Ombudsman on their role to protect adolescents rights</t>
  </si>
  <si>
    <t xml:space="preserve">Ind: Number of  public authorities and service providers have improved knowledge and skills to provide direct and   referral services to the adolescents in need of protection.
 Baseline: 0
Targets: 35 government officials 
MoVs:    training reports/End-line evaluation </t>
  </si>
  <si>
    <t>LTA/Direct payments</t>
  </si>
  <si>
    <t>PB-CP 6.3</t>
  </si>
  <si>
    <t>Facilitate end line of "Improve Adolescents Lives in Pakistan" IKEAF funded project and support dissemination of evaluation findings at provincial level</t>
  </si>
  <si>
    <t xml:space="preserve">Ind: End-line evaluation conducted with community level consultations.
Baseline: Baseline report is available
Target: 01
</t>
  </si>
  <si>
    <t>Bahawalpur, RYK and Lahore</t>
  </si>
  <si>
    <t xml:space="preserve">University of Manhiem (UM) </t>
  </si>
  <si>
    <t>PB-CP 6.4</t>
  </si>
  <si>
    <t xml:space="preserve">Initiate scaling up Adolescent model (CP+Education) in 2 new  districts to empower adolescents and reduce child marriage </t>
  </si>
  <si>
    <t>Ind: Scaling up Adolescents empowerment model initiated .
Baseline: Adolescents program model available and implemented in 2 districts.
Target: 2 new districts in South Punjab.</t>
  </si>
  <si>
    <t xml:space="preserve">2 districts to be selected </t>
  </si>
  <si>
    <t>SWD, WDD,Edu/ CSO/PCA</t>
  </si>
  <si>
    <t>PB-CP 6.5</t>
  </si>
  <si>
    <t>Capacity building of stakeholders for roll out of the Child Protection toolkit, manual and mass media products</t>
  </si>
  <si>
    <t xml:space="preserve">Ind: Number of key government stakeholders  trained in the use of CP tools for roll out.
Baseline: 38 Govt service providers/authorities already trained on adolescents issues in Punjab.
Target: 100 stakeholders trained </t>
  </si>
  <si>
    <t>from new districts and Lahore</t>
  </si>
  <si>
    <t>SWD, WDD, P&amp;DD/Contact</t>
  </si>
  <si>
    <t>PB-CP 6.6</t>
  </si>
  <si>
    <t>Three days capacity building on C4D and consultation wth key government stakeholders  for the development of provincial communication strategy to promote birth registration, address VAC and harmful practices.</t>
  </si>
  <si>
    <t>Ind: The availability of  a communication strategy document.
Baseline: 0
Target: 01</t>
  </si>
  <si>
    <t>Contract/SWD</t>
  </si>
  <si>
    <t>PB-CP 6.7</t>
  </si>
  <si>
    <t>Conduct and  Dessiminate KAP findings on Voilence against Children (VAC) and Birth Registration (BR) in Punjab.</t>
  </si>
  <si>
    <t>Ind: KAP on VAC and BR conducted.
Baseline: 0
Target: 1 of each</t>
  </si>
  <si>
    <t>PB-CP 6.8</t>
  </si>
  <si>
    <t xml:space="preserve">Between 2019 and 2020, the population of the province,  are increasingly aware of the birth registration services, and procedures and are registering births of their children, particularly focusing  on the marginalized (girls, monorities, and differently abled).
1) By the end of 2020, the Government of Punjab has developed and endorsed the Provincial C4D DBR Strategy and action plan. 
2) By 2019-20, the Government of Punjab is implementing the  C4D DBR Strategy to promote birth registration services and service seeking behaviour of communities and parents.
</t>
  </si>
  <si>
    <t xml:space="preserve">Ind: %of parents/caregivers and community members who understand benefits and process of and thus registering births of under 5 children 
Baseline: 38, 807
Target: 
2019: Districts: 8, Number of people: 50,000
2020: Districts: 8, Number of people: 75,000
MoVs: Programme reports
</t>
  </si>
  <si>
    <t>LG&amp;CD, SWD, Population Welfare Department, Primary &amp; Secondary Deptt.</t>
  </si>
  <si>
    <t>0.4 M</t>
  </si>
  <si>
    <t>0.6 M</t>
  </si>
  <si>
    <t>UNICEF Pakistan
  WASH Rolling Work Plan
July 2019 - December 2020</t>
  </si>
  <si>
    <t>Budget (USD) July - Dec 2019</t>
  </si>
  <si>
    <t>W-1</t>
  </si>
  <si>
    <t xml:space="preserve">1.1 Existence of national water, sanitation and/or hygiene sector policy and strategy 
B. 2018: Punjab Water Policy and Punjab Sanitation Policy revised as per SDGs
T. 2022: Punjab Water Policy and Punjab Sanitation Policy approved and disseminated 
MoV: Punjab WASH Sector Status Report                                                                                                                                                                                                                                                                                                                                                            </t>
  </si>
  <si>
    <t xml:space="preserve"> Punjab Drinking Water Policy and Punjab Sanitation Policy has been finalized and submitted for approval. </t>
  </si>
  <si>
    <t>Punjab Water Quality Monitoring Authority Established
Annual JSR done</t>
  </si>
  <si>
    <t>Punjab Water Commission Established
Annual JSR done</t>
  </si>
  <si>
    <t>Annual JSR done</t>
  </si>
  <si>
    <t>Coordination: HUD&amp;PHED, P&amp;DD, LG&amp;CDD, DoH, SED, SMU CM Office                                        
DCT: HUD-PHED, LG&amp;CDD                           
SSA: Tbd</t>
  </si>
  <si>
    <t xml:space="preserve">1.2 National standards for WASH in schools with a disability component available 
B. 2018:Punjab WASH in Schools Standards are available with a disability component
T.2022: Punjab WASH in Schools Stanadards are implemented by Government of Punjab 
MoV: Punjab WASH Sector Status Report, EMIS Punjab
</t>
  </si>
  <si>
    <t>WASH in Schools Standards are available with a disability component</t>
  </si>
  <si>
    <t>WASH in Schools Stanadards are implemented by Government</t>
  </si>
  <si>
    <t>Punjab Water Policy, Punjab Sanitation Policy  and WASH Sector Development Plan has integrated climate resilient strategies</t>
  </si>
  <si>
    <t>The revised Punjab Water Policy and Punjab sanitation Policy integrate climate resilient components</t>
  </si>
  <si>
    <t>Punjab WASH strategies and plans updated as per PLGA 2019 and approved</t>
  </si>
  <si>
    <t>Revised Punjab WASH strategies and implemented by government</t>
  </si>
  <si>
    <t>W-1.1</t>
  </si>
  <si>
    <t xml:space="preserve">By end 2020, Punjab Water, Sanitation &amp; Hygiene strategies and plans are aligned with Punjab Local Government Act 2019 and Punjab Water Act. </t>
  </si>
  <si>
    <t>1.1- Existence of national water, sanitation and/or hygiene sector policy and strategy 
B.2019: Punjab Water Policy approved and Punjab Sanitation Policy revised as per SDGs. water commission has been established
T.2020:  Punjab  Sanitation Strategy approved and disseminated                                                                                                                                                                                                                                                                                                                                                            MoV: Punjab WASH Sector Status Report</t>
  </si>
  <si>
    <t xml:space="preserve">Punjab  Sanitation Strategy approved and disseminated   </t>
  </si>
  <si>
    <t>W-1.1.1</t>
  </si>
  <si>
    <t>Revise Punjab WASH stratagies, rules of business and WASH Sector Development Plan based on MICS 2018 data, SDGs targets, Clean &amp; Green Index and PLGA 2019.</t>
  </si>
  <si>
    <t>Government of Punjab develops climate resilient projects for water and sanitation</t>
  </si>
  <si>
    <t>W-1.1.2</t>
  </si>
  <si>
    <t xml:space="preserve">Technical assiatnce for WASH Joint Sector Review  and update Sector Status </t>
  </si>
  <si>
    <t>W-1.1.3</t>
  </si>
  <si>
    <t>Technical assistance for WASH budget analysis and budget brief  for advocacy to increase allocations</t>
  </si>
  <si>
    <t>Coordination: HUD&amp;PHED, P&amp;DD, LG&amp;CDD, SMU CM Office                                        
DCT: HUD-PHED, LG&amp;CDD                           
SSA: Tbd</t>
  </si>
  <si>
    <t>W-1.1.4</t>
  </si>
  <si>
    <t>Support WASH Program Management Unit (PMU) of HUD&amp;PHED and Special Coordination Cell of LG&amp;CDD for effective coordination and monitoring of WASH Sector.</t>
  </si>
  <si>
    <t xml:space="preserve">Coordination: HUD&amp;PHED, P&amp;DD, LG&amp;CDD, SMU CM Office                                        
DCT: HUD-PHED, LG&amp;CDD                           
</t>
  </si>
  <si>
    <t>W-1.1.5</t>
  </si>
  <si>
    <t>Development of Punjab Water Safety Planning Framework and strengthen capacity of HUD&amp;PHED, LG&amp;CDD, Institute of Public Health and PCRWR for regular water quality monitoring and mitigation</t>
  </si>
  <si>
    <t>W-1.1.6</t>
  </si>
  <si>
    <t xml:space="preserve">Support Disease Surveillance Cell of LG&amp;CDD for effective monitoring through water borne diseases early warning system received from Department of Health and case response to improve WASH services. </t>
  </si>
  <si>
    <t>W-2</t>
  </si>
  <si>
    <t xml:space="preserve">2.1 Proportion of people with access to a safe drinking water source in the reporting year only as a result of UNICEF direct support
B. 2018: 530,000 (Safely managed baseline: 35%)
T.2022: Add. 18,000,000 (Safely managed : 50%) (including leverage by government)     
MoV: WASH MIS, MICS, PSLM  </t>
  </si>
  <si>
    <t>36 districts</t>
  </si>
  <si>
    <t xml:space="preserve">2.2 Number of people living in communities certified free of open defecation in the reporting year only as a result of UNICEF direct support 
B.2018: 4,900,000
T.2022: Add. 6,000,000 (including leveraging by government)                                                                                                                                                                                                                                                                                                                                                          
MoV: PHED PATS Database, WASH MIS, MICS, PSLM  </t>
  </si>
  <si>
    <t>2.3 Number of people who gained access to basic sanitation services in the reporting year only, as a result of UNICEF direct support 
B.2018:  833,000
T.2022: Add. 1,020,000  (including leveraging by government)                                                                                                                                                                                                                                                                                                                                                             
MoV: HUD-PHED PATS Database, WASH MIS, MICS, PSLM</t>
  </si>
  <si>
    <t xml:space="preserve">2.4 Number of pupils with access to basic WASH service in schools in the reporting year only, with UNICEF direct support.
B.2018: 101,150
T.2022: Add. 300,000 (including leveraging by government)                                                                                                                                                                                                                                                                                                                                                              
MoV: EMIS      </t>
  </si>
  <si>
    <t>W-2.1</t>
  </si>
  <si>
    <t>By end 2020, HUD&amp;PHED and LG&amp;CDD ensure access to safe drinking water with UNICEF support to  3,600,000 people (men, women, boys &amp; girls). (cf.Nutrition, Health, C4D)</t>
  </si>
  <si>
    <t>2.1- Proportion of people (men,women, boys &amp; girls) with access to safe drinking water source in the reporting year only as a result of UNICEF direct support
B. mid 2019: 6,509,371 people
T.2020: Add. 3,600,000 people  (men, women, boys and girls)                                                                                                                                                                                                                                                                                                                                                       
MoV: WASH MIS, MICS, PSLM</t>
  </si>
  <si>
    <t xml:space="preserve">Coordination: HUD&amp;PHED, P&amp;DD, LG&amp;CDD, DoH, SED, PCRWR, SMU CM Office                                 
DCT: HUD&amp;PHED, LG&amp;CDD, PCRWR
Supplies: LG&amp;CDD, HUD&amp;PHED, PCRWR                      </t>
  </si>
  <si>
    <t>W-2.1.1</t>
  </si>
  <si>
    <t>Strengthen HUD&amp;PHED and LG&amp;CDD capacity to Install small scale water supply systems and filtration plants to ensure access to safe drinking water to scattered and marginalized communities.</t>
  </si>
  <si>
    <t>Jhang &amp; PATS priority districts</t>
  </si>
  <si>
    <t>W-2.1.2</t>
  </si>
  <si>
    <t>Rehabilitation,  augumentation and solaization of water supply systems with integration of water quality and sustainability components.</t>
  </si>
  <si>
    <t>W-2.1.3</t>
  </si>
  <si>
    <t>Strengthen HUD&amp;PHED &amp; LG&amp;CDD capacity for water conservation through water metering, rain water harvest, aquifer recharge and recycling of waste water</t>
  </si>
  <si>
    <t>Lahore, Multan, Rawalpindi</t>
  </si>
  <si>
    <t>W-2.1.4</t>
  </si>
  <si>
    <t>Provide support to counterparts in WASH humanitarian preparedness and improved capacity to roll out of WASH Humanitarian SOPs</t>
  </si>
  <si>
    <t>W-2.1.5</t>
  </si>
  <si>
    <t xml:space="preserve">Capacity building and learning exchange  of government counterparts to successful climate resilient programs of WASH </t>
  </si>
  <si>
    <t>Coordination: HUD&amp;PHED, P&amp;DD, LG&amp;CDD, DoH, SED, PCRWR, SMU CM Office                                 
DCT: HUD&amp;PHED, LG&amp;CD</t>
  </si>
  <si>
    <t>W-2.1.6</t>
  </si>
  <si>
    <t>Strengthen capacity of LG&amp;CDD officials and UC administration for provision of WASH services as per roles assigned in PLGA 2019</t>
  </si>
  <si>
    <t xml:space="preserve">Coordination: HUD&amp;PHED, P&amp;DD, LG&amp;CDD,                  
DCT: HUD&amp;PHED, LG&amp;CDD, PCRWR
Supplies: LG&amp;CDD, HUD&amp;PHED, PCRWR                      </t>
  </si>
  <si>
    <t>W-2.2</t>
  </si>
  <si>
    <t>By end 2020, HUD&amp;PHED and LG&amp;CDD are continuing to implement PATS with UNICEF support in 36 districts of Punjab to ensure  access to sanitation to additional 1,200,000 people (men, women, boys &amp; girls) (cf: Education, Health, Nutrition, C4D, C&amp;GP)</t>
  </si>
  <si>
    <t xml:space="preserve">2.2- Number of people (men, women, boys and girls) living in communities certified free of open defecation in the reporting year only as a result of UNICEF direct support 
B. mid 2019: 2,443,218 people
T.2020: Add.1,200,000 people (men, women, boys and girls)                                                                                                                                                                                                                                                                                                                                                           
MoV: PHED PATS Database, WASH MIS, MICS, PSLM
2.3.  Number of people (men, women, boys and girls) who gained access to basic sanitation services in the reporting year only, as a result of UNICEF direct support 
B.2019: 479,143 people
T.2020: Add. 204,000 people  (men, women, boys and girls)      </t>
  </si>
  <si>
    <t xml:space="preserve">1200000
204,000
</t>
  </si>
  <si>
    <t xml:space="preserve"> 36 districts</t>
  </si>
  <si>
    <t xml:space="preserve">Coordination: HUD&amp;PHED, P&amp;DD, LG&amp;CDD, DoH, SED,  SMU CM Office, CSOs                                 
DCT: HUD&amp;PHED, LG&amp;CDD, CSOs 
Supplies: LG&amp;CDD, HUD&amp;PHED                      </t>
  </si>
  <si>
    <t>W-2.2.1</t>
  </si>
  <si>
    <t>W-2.2.2</t>
  </si>
  <si>
    <t xml:space="preserve">Capacity building of city district governments and municipal committees to support performance awards to clean cities under the aegis of Clean &amp; Green Index. </t>
  </si>
  <si>
    <t>8 C&amp;G priority districts</t>
  </si>
  <si>
    <t>W-2.2.3</t>
  </si>
  <si>
    <t>Develop/continue partnership with Civil Society Organizations to support government in implementation of PATS for ODF Jhang district under ASWA II program</t>
  </si>
  <si>
    <t>Jhang</t>
  </si>
  <si>
    <t xml:space="preserve">Coordination: HUD&amp;PHED, P&amp;DD, LG&amp;CDD, DoH, SED,  SMU CM Office, CSOs                                 
DCT: HUD&amp;PHED, LG&amp;CDD, CSOs 
Supplies: LG&amp;CDD, HUD&amp;PHED    
PCAs: LPP, QC, MAP, PRSP                  </t>
  </si>
  <si>
    <t>W-2.2.4</t>
  </si>
  <si>
    <t>Engage private sector to ensure access to supplies for construction of toilets by the community.</t>
  </si>
  <si>
    <t xml:space="preserve">Coordination: HUD&amp;PHED, LG&amp;CDD , P&amp;DD, Chambers of Commerce &amp; Industry                     
 DCT: HUD&amp;PHED, LG&amp;CDD                                 </t>
  </si>
  <si>
    <t>W-2.2.5</t>
  </si>
  <si>
    <t>Develop/demonstrate service delivery approaches for safe management of solid/ liquid waste in urban and rural areas.</t>
  </si>
  <si>
    <t>Tbd</t>
  </si>
  <si>
    <t xml:space="preserve">Coordination: HUD&amp;PHED, P&amp;DD, LG&amp;CDD,  SMU CM Office, CSOs                                 
DCT: HUD&amp;PHED, LG&amp;CDD, CSOs 
Supplies: LG&amp;CDD, HUD&amp;PHED    
SSA: tbd        </t>
  </si>
  <si>
    <t>W-2.2.6</t>
  </si>
  <si>
    <t>Strengthening WASH MIS/android based application for real time monitoring of ODF and sustainability.</t>
  </si>
  <si>
    <t>Coordination: HUD&amp;PHED, LG&amp;CDD, District Government                                   
DCT:  HUD&amp;PHED, LG&amp;CDD                  
 SSA: Tbd</t>
  </si>
  <si>
    <t>W-2.3</t>
  </si>
  <si>
    <t>By end 2020, with UNICEF support additional 97,500 children (boys &amp; girls) ensured access basic WASH services in schools. (cf. Education, C4D)</t>
  </si>
  <si>
    <t xml:space="preserve">2.4. Number of pupils with access to basic WASH service in schools in the reporting year only with UNICEF direct support.                                                                                                                                                                                                                                                          
B. mid.2019: 34,028
T.2020: Add. 97,500 children (boys and girls)                                                                                                                                                                                                                                                                                                                                                               
MoV: EMIS    </t>
  </si>
  <si>
    <t xml:space="preserve">Coordination: SED, HUD&amp;PHED, LG&amp;CDD, District Government                   
DCT:  SED, HUD&amp;PHED
Supplies: SED, HUD&amp;PHED, DoH                         
SSA:Tbd                                              </t>
  </si>
  <si>
    <t>W-2.3.1</t>
  </si>
  <si>
    <t xml:space="preserve">Provision of water, sanitation &amp; hygiene facilities with O&amp;M and sustainability mechanism in place in 250 schools </t>
  </si>
  <si>
    <t xml:space="preserve">Coordination:  SED, HUD&amp;PHED,LG&amp;CDD, District Government                   
DCT:  HUD&amp;PHED, LG&amp;CDD
Supplies: HUD&amp;PHED, LG&amp;CDD, SED        
SSA: Tbd                         </t>
  </si>
  <si>
    <t>W-2.3.2</t>
  </si>
  <si>
    <t xml:space="preserve">Capacity building of teachers and school councils including government schools, literacy centres, PEF, NEF for implemntation of WASH in School Strategy &amp; Roll Out Action Plan. </t>
  </si>
  <si>
    <t>W-3</t>
  </si>
  <si>
    <t>By end 2022,  children, families and communities (including in schools, ECDs &amp; HCFs) empowered to collectively adopt positive WASH practices and demand for better WASH services.</t>
  </si>
  <si>
    <t>3.1 Number of communities previously certified open defecation free that no longer maintained its ODF status (slippage) 
B.2018: 35%
T.2022: 15%                                                                           
MoV: Sustainability check study</t>
  </si>
  <si>
    <t>PATs priority districts</t>
  </si>
  <si>
    <t xml:space="preserve">3.2 Number of people (particularly mothers) with increased knowledge, attitude &amp; practicing improved hygiene behaviours (HHH/F) and living in healthy environments
B.2018: 4,900,000                                                                                                                                                                                                                                                                                                                                                                      
 T.2022: Add. 6,000,000 (including leveraging by government)                                                                                                                                                                                                                                                                                                                                                             
MoV:  HUD-PHED PATS database, WASH MIS, MICS, PSLM
</t>
  </si>
  <si>
    <t xml:space="preserve">3.3 Number of schools with Menstrual Hygiene Management implemented in schools programmes as a result of direct support and/or leveraged through national programme
B.2018: 1,000                                                                                                                                                                                                                                                                                                                                                                             
T.2022: Add. 1,200 schools/1,250 HCF (including leveraging by government)                                                                                                                                                                                                                                                                                                                                                                           
MoV: EMIS, HMIS
</t>
  </si>
  <si>
    <t>240/250</t>
  </si>
  <si>
    <t>W.3.1</t>
  </si>
  <si>
    <t>2nd level certification of ODF villages certified in the previous year to guage slippage in ODF status</t>
  </si>
  <si>
    <r>
      <t>3.1. Number of communities previously certified open defecation free that no longer maintained its ODF status (slippage) 
B 2019: 25 communities 
T.2020: 20</t>
    </r>
    <r>
      <rPr>
        <b/>
        <sz val="11"/>
        <color indexed="10"/>
        <rFont val="Calibri"/>
        <family val="2"/>
      </rPr>
      <t xml:space="preserve"> </t>
    </r>
    <r>
      <rPr>
        <b/>
        <sz val="11"/>
        <rFont val="Calibri"/>
        <family val="2"/>
      </rPr>
      <t xml:space="preserve">communities   </t>
    </r>
  </si>
  <si>
    <t xml:space="preserve">Coordination: HUD&amp;PHED, P&amp;DD, LG&amp;CDD, SMU CM Office, Information Dept     
SSA.tbd                                     </t>
  </si>
  <si>
    <t>W.3.1.1</t>
  </si>
  <si>
    <t>Technical assistance for ODF sustainability through C4D, private sector engagement and strengthening monitoring system</t>
  </si>
  <si>
    <t xml:space="preserve">Coordination: HUD&amp;PHED, P&amp;DD, LG&amp;CDD, SMU CM Office, Information Dept   
SSA.tbd                                       </t>
  </si>
  <si>
    <t>W-3.2</t>
  </si>
  <si>
    <t xml:space="preserve"> By end 2020, additional 1,200,000 people (men, women, boys &amp; girls) have increased knowledge, attitude and practicing improved hygiene behaviors. (cf. Health, Nutrition, Education, C4D, C&amp;GP)
</t>
  </si>
  <si>
    <t>3.2. Number of people (men, women, boys and girls) with increased knowledge, attitude &amp; practicing improved hygiene behaviours  and living in healthy environments
B. mid 2019: 2,443,218 people                                                                                                                                                                                                                                                                                                                                                                
T.2020: Add. 1,200,000 people (men, women, boys and girls)                                                                                                                                                                                                                                                                                                                                                             
MoV:  HUD-PHED PATS database, WASH MIS, MICS, PSLM</t>
  </si>
  <si>
    <t>Coordination: HUD&amp;PHED, P&amp;DD, LG&amp;CDD, SMU CM Office, Information Dept                   
DCT: LG&amp;CDD, HUD&amp;PHED
Supplies: HUD&amp;PHED, LG&amp;CDD                          
 SSA:Tbd</t>
  </si>
  <si>
    <t>W-3.2.1</t>
  </si>
  <si>
    <t>Formative research for identification of key behavior change drivers among urban population and development of WASH Social &amp; Behavior Change Communication Strategy and action Plan for urban areas in convergence with polio integrated programming. (cf/C4D, polio &amp; C&amp;GP)</t>
  </si>
  <si>
    <t>Pre and post Knowledge, Attitude, Practice (KAP) surveys to measure behavior change among communities</t>
  </si>
  <si>
    <t>Coordination: HUD&amp;PHED, P&amp;DD, LG&amp;CDD, SMU CM Office, Information Dept                   
DCT: LG&amp;CDD, HUD&amp;PHED
 SSA:Tbd</t>
  </si>
  <si>
    <t>W-3.2.2</t>
  </si>
  <si>
    <t>Support School Education department and Department of Health to promote improved hygiene behaviors and practices including MHM in 550 schools/HCF  (cf. Education, Health, Nutrition, CP, GenU, C4D)</t>
  </si>
  <si>
    <t>PATS/Education/Health priority districts</t>
  </si>
  <si>
    <t xml:space="preserve">Coordination: DoH, SED, HUD&amp;PHED, LG&amp;CDD, District Government                   
DCT:  SED, HUD&amp;PHED
Supplies: SED, HUD&amp;PHED, DoH                         
SSA:Tbd                                              </t>
  </si>
  <si>
    <t>W-3.2.3</t>
  </si>
  <si>
    <t>PATS&amp; Education priority districts</t>
  </si>
  <si>
    <t xml:space="preserve">Coordination: SED, HUD&amp;PHED, LG&amp;CDD, District Government                   
DCT:  SED, HUD&amp;PHED
Supplies: SED, HUD&amp;PHED                        
SSA:Tbd                                              </t>
  </si>
  <si>
    <t>W-3.2.4</t>
  </si>
  <si>
    <t xml:space="preserve">Strengthen capacity of health officials and health workers in HCF in demonstration and  promotion of improved hygiene behaviors and practices including MHM.  </t>
  </si>
  <si>
    <t>PATS &amp; Health priority districts</t>
  </si>
  <si>
    <t xml:space="preserve">Coordination: DoH, HUD&amp;PHED, LG&amp;CDD, District Government                   
DCT:  DoH, HUD&amp;PHED
Supplies: DoH,  HUD&amp;PHED, DoH                         
SSA:Tbd                                              </t>
  </si>
  <si>
    <t>Assessment of WASH services in Health Care Facilities and development of essential package of interventions to improve WASH services</t>
  </si>
  <si>
    <t xml:space="preserve">Coordination: DoH, HUD&amp;PHED, LG&amp;CDD, District Government                   
DCT:  SED, HUD&amp;PHED, DoH
Supplies: SED, HUD&amp;PHED, DoH                         
SSA:Tbd                                              </t>
  </si>
  <si>
    <t>W-3.2.5</t>
  </si>
  <si>
    <t>Demonstrate  essential package of WASH in health care facilities for improved hygiene behaviors and practices in 50 BHUs/RHCs in district Jhang under ASWA II program.</t>
  </si>
  <si>
    <t xml:space="preserve">Coordination: DoH, SED, HUD&amp;PHED, LG&amp;CDD, District Government                   
DCT:  SED, HUD&amp;PHED, DoH
Supplies: SED, HUD&amp;PHED, DoH                         
SSA:Tbd                                              </t>
  </si>
  <si>
    <t>UNICEF Country Programme
Output Indicators
Provincial Baselines &amp; Targets</t>
  </si>
  <si>
    <t>Geographic Focus</t>
  </si>
  <si>
    <r>
      <t>Implementing Partners and Modalities</t>
    </r>
    <r>
      <rPr>
        <b/>
        <sz val="12"/>
        <rFont val="Calibri"/>
        <family val="2"/>
      </rPr>
      <t xml:space="preserve">
</t>
    </r>
  </si>
  <si>
    <t>2019 Planning Budget (USD)</t>
  </si>
  <si>
    <t>Regular Resources</t>
  </si>
  <si>
    <t>Other Resources</t>
  </si>
  <si>
    <t>Pillar 1 - Enabling Environment: Strengthened political commitment and national capacity to legislate, plan and budget for children</t>
  </si>
  <si>
    <t xml:space="preserve">Output: Program Effectiveness - UNICEF Programs are efficiently designed, coordinated, managed, and supported to meet quality programing standards in achieving results for children  </t>
  </si>
  <si>
    <t>PB-SP-PM&amp;R 1.1</t>
  </si>
  <si>
    <t xml:space="preserve">By Mid 2020, Punjab M&amp;E Policy is approved and an M&amp;E implementation plan developed and implemented.    </t>
  </si>
  <si>
    <t xml:space="preserve">Indicator: PC forms reviewed and improved, M&amp;E policy launched, report on M&amp;E units drafted, RBM training imparted, and applied
Baseline: 0
Target:  1  </t>
  </si>
  <si>
    <t xml:space="preserve">All post Punjab's M&amp;E activities/interventions need cost for the same. Exact budget calculated for US $ 20,000.   </t>
  </si>
  <si>
    <t>PB-SP-PM&amp;R 1.2</t>
  </si>
  <si>
    <r>
      <rPr>
        <u val="single"/>
        <sz val="12"/>
        <rFont val="Calibri"/>
        <family val="2"/>
      </rPr>
      <t>Under Evaluation</t>
    </r>
    <r>
      <rPr>
        <b/>
        <sz val="12"/>
        <rFont val="Calibri"/>
        <family val="2"/>
      </rPr>
      <t xml:space="preserve">: By end 2019/2020 Planning Commission forms (1-5) Project proposal to end term evaluation mechanism at the P&amp;DD are digitized for social sector programs (All UNICEF thematic sectors) and the overall Annual Development Program of the GOPb for effectiveness and efficient program service delivery in the province    </t>
    </r>
  </si>
  <si>
    <t xml:space="preserve">Indicator: PC Forms and ADP and planning instrument at P&amp;DD are digitized for social sector program effectiveness   
Baseline: 0
Target:  1  </t>
  </si>
  <si>
    <t xml:space="preserve">P&amp;DB and DG M&amp;E Directorate </t>
  </si>
  <si>
    <t xml:space="preserve">Digitization of the overall Annual Development Program of the Government of the Punjab was desired by the highest level Chairman P&amp;D board. The process will help digitization of all the all projects/programs proposal development process, technical inputs by the technical members, and then PDWP approval and rejection process. Digitization process will keep each and every element of each sector from proposal development to approval of the same by the competent forum. Archive  would also be developed for future reference of all PC-Is/proposals. Needs in Year 2020 25,000 US $. budget.    </t>
  </si>
  <si>
    <t>PB-SP-PM&amp;R-1.3</t>
  </si>
  <si>
    <r>
      <rPr>
        <sz val="12"/>
        <rFont val="Calibri"/>
        <family val="2"/>
      </rPr>
      <t>Under Evaluation</t>
    </r>
    <r>
      <rPr>
        <b/>
        <sz val="12"/>
        <rFont val="Calibri"/>
        <family val="2"/>
      </rPr>
      <t xml:space="preserve"> During 2020, one training workshops on key technical areas are proposed for all provinces; 1. Project Appraisal and Cost Benefit Analysis and Cost Effectiveness analysis of all projects/programs. The result of the workshop will ensure value for money for public sector investments in social sector in particular in Pakistan. 2. One Social Sector large Project in Punjab Evaluation will be supported for assessing impact, efficiency, effectiveness of the funds used for project on people following Evaluation real process practiced worldwide for future use for the P&amp;D Board in other projects/programs.    </t>
    </r>
  </si>
  <si>
    <t xml:space="preserve">Indicator:  Training workshop on CBA and CEA held and Evaluation Study held in Punjab               
Baseline: 0
Target:  1 workshop and 1 Evaluation Study  </t>
  </si>
  <si>
    <t xml:space="preserve">P&amp;DB/DG M&amp;E Directorate   </t>
  </si>
  <si>
    <t>Social Policy Data - Increased national capacity to ensure availability of, and access to, services and to strengthen systems</t>
  </si>
  <si>
    <t>PB-SP-PM&amp;R 2.1</t>
  </si>
  <si>
    <t>During 2019 and 2020, implement a communication Strategy for MICS including dissemination of the findings at provincial level with line departments,academia and other partners to guide in planning, programming and identifying priorities.</t>
  </si>
  <si>
    <t xml:space="preserve">Indicator: Policy briefs,   MICS6 Media talks, MICS 6 charts.                                                                            
Target:  </t>
  </si>
  <si>
    <t xml:space="preserve">
DCT: BOS&amp;P&amp;DD</t>
  </si>
  <si>
    <t>PB-SP-PM&amp;R 2.2</t>
  </si>
  <si>
    <t xml:space="preserve">By end 2020, MICS7 in Punjab consultations with all public/social sector departments held and PC II developed with BOS Punjab.  </t>
  </si>
  <si>
    <t>Indicator: MICS7 consultation held and PC II developed                                                                          
Target: 2</t>
  </si>
  <si>
    <t>PB-SP-PM&amp;R 2.3</t>
  </si>
  <si>
    <r>
      <t xml:space="preserve">By end 2020, P&amp;DD/PERI </t>
    </r>
    <r>
      <rPr>
        <u val="single"/>
        <sz val="12"/>
        <rFont val="Calibri"/>
        <family val="2"/>
      </rPr>
      <t>Under Research</t>
    </r>
    <r>
      <rPr>
        <b/>
        <sz val="12"/>
        <rFont val="Calibri"/>
        <family val="2"/>
      </rPr>
      <t xml:space="preserve"> has completed secondary analysis of the MICS 2018 for any two thematic sectors;  Education, WASH, Health &amp; Nutrition, and Child Protection showing trends, geographic, gender and other equity dimensions of key child rights indicators.  </t>
    </r>
  </si>
  <si>
    <t>Indicator: Secondary Analysis report (s) were developed, endorsed and applied                                                                         
Target: 2</t>
  </si>
  <si>
    <t>PB-SP-PM&amp;R 2.4</t>
  </si>
  <si>
    <t>By end 2020, P&amp;DD/BOS has developed equity focused Child Atlas in Punjab and is using results for planning and programming for the children in Punjab Province by highlighting priority areas.</t>
  </si>
  <si>
    <t xml:space="preserve">Indicator: Developed Child Atlas system 
Baseline: 0                                                                                                    Target: 1
Baseline: 
Target: one at Provincial Level </t>
  </si>
  <si>
    <t>BOS/P&amp;DD</t>
  </si>
  <si>
    <t xml:space="preserve">ROSA Support </t>
  </si>
  <si>
    <t>PB-SP-PM&amp;R 2.5</t>
  </si>
  <si>
    <t>By end 2019, BOS has updated Punjab info with all new officially approved and finalized surveys including MICS 2018.</t>
  </si>
  <si>
    <t xml:space="preserve">Indicator: Pak info - Punjab updated for 2018 surveys held across Pakistan                                                                            Baseline: Pak Info updated for 2017 surveys
Target:  Pak Info Updated for 2018; all surveys held; research and analysis   </t>
  </si>
  <si>
    <t xml:space="preserve">Nil </t>
  </si>
  <si>
    <t>PB-SP-PM&amp;R-2.6</t>
  </si>
  <si>
    <t xml:space="preserve">By end 2019 and 2020, monitoring of UNICEF technical support to government is improved through third party monitoring and monitoring reports used to improve programme effectiveness. </t>
  </si>
  <si>
    <t xml:space="preserve">Indicator: Piloting TPFM in 3 Government departments  
Baseline: 2
Target: at least 3 government departments and as per need </t>
  </si>
  <si>
    <t xml:space="preserve">Firm Based Contract and Program Monitoring Unit </t>
  </si>
  <si>
    <t>PB-SP-PM&amp;R-2.7</t>
  </si>
  <si>
    <t xml:space="preserve">By end 2019, P&amp;DD and other key government departments have enhanced competencies in Results Based Management through training. </t>
  </si>
  <si>
    <t xml:space="preserve">Indicator: Capacity building on RBM                                                                 Baseline: 0                                                                               Target: 2 </t>
  </si>
  <si>
    <t xml:space="preserve">DCT and Consultants </t>
  </si>
  <si>
    <t>3. Social Policy Output 1 - By end 2022, key departments at provincial level, UNICEF programmes, and key public-sector institutions are strengthened to develop and use evidence supported by high quality data, research and evaluative evidence for equitable policies, sector plans and budgets for measuring and addressing poverty in children and adolescents, in order to contribute towards the achievement of child related SDGs</t>
  </si>
  <si>
    <t>PB-SP-PM&amp;R- 3.1</t>
  </si>
  <si>
    <t xml:space="preserve">During 2019/20, UNICEF to support GOPb to conduct child poverty measurement using multidimensional approach (C-MPI).  </t>
  </si>
  <si>
    <t xml:space="preserve">Indicator:  Existence of provincial government measurement of child poverty using multidimensional measures (Child poverty report).                                            Baseline: 0                                                                               Target:  </t>
  </si>
  <si>
    <t xml:space="preserve">ROSA </t>
  </si>
  <si>
    <t>Capacity strengthening of stakeholders on child poverty measurements and production of child poverty reports in order to institutionalise regular provincial child poverty measurement.</t>
  </si>
  <si>
    <t xml:space="preserve"> - Number of government officials trained in child poverty measurement   -Existence of disaggregated child poverty estimates  updated with every major household survey.         </t>
  </si>
  <si>
    <t>4. Social Policy Output 2. Key government institutions and other partners have strengthened capacities, systems and evidence for delivering more equitable social protection programmes and services in favor of the vulnerable population of children at risk: boys, adolescents and girls in particular</t>
  </si>
  <si>
    <t>PB-SP-PM&amp;R- 4.1</t>
  </si>
  <si>
    <t xml:space="preserve">During 2019/20,functional social protection coordination mechanisms established .
</t>
  </si>
  <si>
    <t xml:space="preserve">Indicator:    functional social protection coordination mechanisms.                                                                Baseline: 0                                                                               Target: 2 </t>
  </si>
  <si>
    <t>PB-SP-PM&amp;R- 4.2</t>
  </si>
  <si>
    <t>During 2019/20, at the operational level studies/reviews of two flagship programs of the Social Protection Authority, Punjab (Zevera-e-Taleem, Brick Kiln) would be conducted.</t>
  </si>
  <si>
    <t xml:space="preserve">Indicator:    Social protection assessment reports on two social protection programmes                                                            Baseline: 0                                                                               Target: 2 </t>
  </si>
  <si>
    <t xml:space="preserve">Capacity strengthening on inclusive shock responsive social protection and integration of social protection in provincial DRR plans. </t>
  </si>
  <si>
    <t>Indicator: No. of people trained of PSPA in shock responsive socialprotection. - SP integrted into provincial DRR plan.</t>
  </si>
  <si>
    <t>5. Social Policy Output 3. By end 2022, key public sector institutions have strengthened capacity at provincial level for allocating adequate resources for child related policies and programmes, public finance for children, 
disbursing timely funds, reducing leakages and increasing transparency; results based budgeting and value for money for equitable spending in favor of disadvantaged groups and areas</t>
  </si>
  <si>
    <t>PB-SP-PM&amp;R- 5.1</t>
  </si>
  <si>
    <t xml:space="preserve">During 2019/20, Provincial budget analysis will be undertaken for the child related thematic sectors to identify their share of public spending and a report shared during policy dialogue meeting and through policy briefs. </t>
  </si>
  <si>
    <t>Indicator:                                                                 Baseline: 0                                                                               Target: 1 - Existence of provincial measurement report and policy briefs on the share of public spending in health, education and other social sectors benefiting children. - Policy dialogue meeting held with senior government officials on public spending on children.</t>
  </si>
  <si>
    <t>UNICEF Pakistan
   Rolling Work Plan - Social Policy - Planning, Monitoring &amp; Reporting
July 2019 - December 2020</t>
  </si>
  <si>
    <t xml:space="preserve">Provide technical Assisstance to Punjab Examination Commission to conduct Assessment/Examination at school Level. </t>
  </si>
  <si>
    <t>Availability of gender action plans highlighting key actions on gender integration in systems
B 2019: Draft PEF Gender Action Plan Available. 
T 2020: endorsed Gender Action Plans (SED, L&amp;NFBE D, PEF) available</t>
  </si>
  <si>
    <r>
      <rPr>
        <b/>
        <sz val="13"/>
        <rFont val="Calibri"/>
        <family val="2"/>
      </rPr>
      <t xml:space="preserve">Nutrition EPRP/Contingency Plan Developed for flood prone districts in Punjab
</t>
    </r>
    <r>
      <rPr>
        <sz val="13"/>
        <rFont val="Calibri"/>
        <family val="2"/>
      </rPr>
      <t>B=0
T=1</t>
    </r>
    <r>
      <rPr>
        <b/>
        <sz val="13"/>
        <rFont val="Calibri"/>
        <family val="2"/>
      </rPr>
      <t xml:space="preserve">
Nutrition in Emergency Training for Emergency Prone districts</t>
    </r>
    <r>
      <rPr>
        <sz val="13"/>
        <rFont val="Calibri"/>
        <family val="2"/>
      </rPr>
      <t xml:space="preserve">
Baseline=0
T=500 staff/year 
</t>
    </r>
    <r>
      <rPr>
        <b/>
        <u val="single"/>
        <sz val="13"/>
        <rFont val="Calibri"/>
        <family val="2"/>
      </rPr>
      <t xml:space="preserve">In case of Flood Emergency </t>
    </r>
    <r>
      <rPr>
        <sz val="13"/>
        <rFont val="Calibri"/>
        <family val="2"/>
      </rPr>
      <t xml:space="preserve">
Number of OTP sites established and functional                                                                       B: 0
T:                                                                                                                                                        
Number of SAM cases treated with RUTF in case
B: 0
T:
</t>
    </r>
  </si>
  <si>
    <t>1. Provincial ECE implementation plan alligned with PESP
2. Provide assistance to develop strategy for Accelerated School Readiness for AEPs to improve access and learning for the most disadvantaged children 
B 2019: ECE Implementation Plan/PC-1 available
T 2020: ADP 2020 reflective of ECE Programme</t>
  </si>
  <si>
    <t>Institutionalzation of Gen U Programme
B 2019: Consultations with partners (Government and private) 
T 2020: Gen U Strategy available and operationalized</t>
  </si>
  <si>
    <t>Need based studies available including:- 
1) Province-level Education Management Information Systems (EMIS)
2): Safe to Learn Diagnostic Study:
3) ALPs Study
4) Climate Change and Education
B 2019: LSA report available, A review of the ALP in Pakistan available, Policy paper on Impacts of climate change on most excluded children, CFS reports, School Safety Plan of Action, etc. 
T 2020: Studies available for evidence generation</t>
  </si>
  <si>
    <t xml:space="preserve">An integrated ECD framework available for Punjab
B 2019: ECE Policy available, Provincial ECE Strategy available
- On going information sharing and consultations on ECE, for development of ECD framework. 
T 2020: Draft ECD Policy framework and coordination available and rolled out </t>
  </si>
  <si>
    <t>Support development and implementation of SBCC Strategy for enrollment of OOSC and retention of enrolled children especially girls</t>
  </si>
  <si>
    <t>Existence of approved SBCC/communication strategy with costed implementation plan
B 2019: 02 strategies for SED (2011, 2019) available
T 2019: 01 SBCC strategy available and rolled out (L&amp;NFBE D)</t>
  </si>
  <si>
    <t>Output 2: By end 2022, key Education Departments has further strengthened its systems and capacities to deliver quality, equitable, gender-sensitive and safe early learning and basic education</t>
  </si>
  <si>
    <r>
      <t xml:space="preserve">2.1. Number of children benefiting from ECE through alternative approaches (such as home based provision of ECE, accelerated school readiness models, parent education, among others) with support from UNICEF 
B: 75,000 (Female 45,000, male 30,000)
T: 534,000 (Female 320,400, male 213,600)  (Centre 456,000, Low cost 78,000)
</t>
    </r>
    <r>
      <rPr>
        <b/>
        <sz val="11"/>
        <color indexed="49"/>
        <rFont val="Calibri"/>
        <family val="2"/>
      </rPr>
      <t xml:space="preserve">*The gender breakdown of beneficiaries is calculated as 60% girls and 40% boys. </t>
    </r>
    <r>
      <rPr>
        <b/>
        <sz val="11"/>
        <color indexed="8"/>
        <rFont val="Calibri"/>
        <family val="2"/>
      </rPr>
      <t xml:space="preserve">
                                                                                                                                                                                                                                                                                   </t>
    </r>
  </si>
  <si>
    <t xml:space="preserve">1. # of children enrolled in UNICEF supported ECE classes (formal) and NFE/AEP centres
2. # of centres benefitting from UNICEF's support
B 2019: 115,000 (enrollment) (Female 60%)
T 2020: Additional 108,000 (enrollment) (Female 60%) 
</t>
  </si>
  <si>
    <t>1. # of children especially adolescent girls benefitting in UNICEF supported centres and receiving Life Skills Basic Eduation trainings (ADAP)
2. # of centres benefitting from UNICEF's support
B 2019: 0 (children), 0 (NFE/ALP Centre)
T 2020: To be determined</t>
  </si>
  <si>
    <t xml:space="preserve">1. # of Pre-Primary teachers receiving trainings for capacity enhancement
2. # of Primary teachers, Education Managers, Caregivers and SCs receiving subject specific trainings to impact learning enhancement of children
B 2019: 15,249 teachers, caregivers and SCs (pre-primary) (Female 60%)
T 2020 : 600 pre-primary teachers, care-givers, Education Managers and SCs receiving trainings
</t>
  </si>
  <si>
    <t># of essential supplies provided
# of teaching and learning material developed and disseminated
B 2019: Need based provided and with partners
T 2020: Relevant and Need based made available to partners</t>
  </si>
  <si>
    <r>
      <t xml:space="preserve">Provide technical support for capacity building for implementation of gender responsive and other cross sectoral interventions including WASH in Schools Action Plan. 
Induction of ECD parenting package in regular teachers training programme
</t>
    </r>
    <r>
      <rPr>
        <b/>
        <i/>
        <sz val="11"/>
        <color indexed="8"/>
        <rFont val="Calibri"/>
        <family val="2"/>
      </rPr>
      <t xml:space="preserve">Health and Nutrition( including ECD components) and Child Rights in marginalized districts.
(Refer WASH in Schools, CP and Health &amp; Nutrition RWPs)
 (Major funding for WASH in Schools indicated in Punjab WASH RWP) </t>
    </r>
  </si>
  <si>
    <t>1. # of teachers receiving trainings on WASH in Schools, Parenting Package on ECD and Health &amp; Hygiene Components
B 2019: 15,249 (pre-primary) (Female 60%)
T 2020: 1500 centres</t>
  </si>
  <si>
    <t>1.Review and pretest examination items to support learning in class 
2. # officials trained on assessment framework and  roll out
B 2019: draft assessment framework document available
T:2019: Grade 5 &amp; 8 examination analysis/report available 
T:2020: assessment framework pretested and adpoted.</t>
  </si>
  <si>
    <t>1. # of capacity building sessions held to prioritize specific SDG 4 targets/indicators to unpack and integrate 
2. identify selected SDG 4 (targets and indicators) for integrating in EMIS  
B: 1. 04 provincial/distrcit meetings on SDG held
    2. Report draft Fact Sheet &amp; Recommendations for improving data gaps and localization at Provincial &amp; local level (by SDG unit P&amp;D D)
T 2019: # of sessions/meetings held/participated
T:2020: # of SDG targets/ indicators integrated in EMIS</t>
  </si>
  <si>
    <t xml:space="preserve">B 2019: Consultations on ECD Package been held
T 2019: Rollout of parenting package and preperation of ECD Startegy for Education
B 2019: Consultaions on Adp/GenU been held
T 2020:  Rollout of ADP/GenU package and preperation of Gen U Startegy. </t>
  </si>
  <si>
    <t>to be determined</t>
  </si>
  <si>
    <t xml:space="preserve"># of School Councils participating in the number of enrollment campaigns/meetings for inreased enrolment of OOS 
B 2019: 3840 School Councils
T 2020: 4450 School Council </t>
  </si>
  <si>
    <t># of children enrolled in primary thorugh social mobilization process
B 2019; 75,000 children (Female 45,000, Male 30,000)
T 2020: 157,000 children Female 94,200, Male 62,800)</t>
  </si>
  <si>
    <t xml:space="preserve"> Support community mobilization for effective implementation of district enrolment plans especially for marginalized adolescent girls </t>
  </si>
  <si>
    <t xml:space="preserve"># of School Councils participating in enrollment campaigns/meetings for inreased enrollment of OOS especialy girls 
B 2019: 3840 School Councils
T 2020: 4450School Council </t>
  </si>
  <si>
    <t xml:space="preserve"># of schools with Menstrual Hygiene Management implemented in schools as a result of direct UNICEF support and leverage through provincial cross sectoral linkages
# of  children (boys &amp; girls) ensured access basic WASH services in schools
B 2019 : 1,500                                                                                                                                                                                                                                                                                                                                                                    
T 2020 :  Additional 1,200 schools, 300,000 children (120,000 b and 180,000 g))                                                                                                                                                                                                                                                                                                                                              
</t>
  </si>
  <si>
    <t xml:space="preserve">Support increased opportunities/awareness for participation of SMCs and mothers' groups on ECD and delivery of ECD key message. 
Delivery of key ECD messages in SCs and mothers group in 240 AEP/NFE centres
</t>
  </si>
  <si>
    <t xml:space="preserve">B 2019: Existence of ECE aware SMCs and mother's groups available for SED and L&amp; NFBE Dept. 
T 2020: Preperation of ECD Advocacy package
-  Preperation and dissemniations of ECD key messages to SMc and Mothers' group </t>
  </si>
  <si>
    <t xml:space="preserve">ECD consultations initiated with departments </t>
  </si>
  <si>
    <t xml:space="preserve">draft ECD Plans available </t>
  </si>
  <si>
    <t>dissemination of ECD  key messages for effective community mobilisation</t>
  </si>
  <si>
    <t xml:space="preserve">By end 2020, Department of Health has developed and begun implementation of provincial action plan for GAPPD, PSBI &amp; ENAP, Provincial Quality of Care Strategic framework &amp; accountability mechanisms, Comprehensive &amp; effective Vaccine supply chain management systems and Comprehensive RMNCAH Communication strategy and plan. 
Technical, financial &amp; Supply support for:    
•Actively engage in the Province’s high-level coordination, management, and accountability platforms  for the primary healthcare (public and private sectors)
•Support conduction and / or dissemination of MNCH &amp; EPI related Assessments &amp; Evaluation including RED Evaluation, MC Week Evaluation, Still births study 
•Development of Comprehensive RMNCAH Communication Plan  for the province through consultative process 
•Costing analysis of PSBI initiative for scale-up throughout Punjab
•Development of 5 years EPI Portfolio Plan,
•Advocacy for New initiatives with healkth sector partners (Generation Unlimited, Every Child alive &amp; thrive campaign, ECD, parenting package)
•Management &amp; analysis of data for use in evidence-based planning and decision making through establishment of Research Cell at the secretariat of Health Minister/Secretary Health     
• Support DoH and private sector for special events/conferences of PPA, PMA, SAFOG, family physicians, academia, private institutions for capacity building of healthcare providers.                                                                                                                                                              
  </t>
  </si>
  <si>
    <t>By end 2020, Department of Health is implementing District Urban health action plans, with focus on neglected / marginalized / High Risk areas including slums, initially for delivering immunization services and incorporating MNCH services gradually, also engaging CSOs &amp; Private Sector. (cf:C4D).   
•Technical, financial and supply support provided for planning &amp; implementation of District Urban Health Action Plan for one district with focus on health camps and community mobilization in selected urban UCs and initiating integrated programming in marginalized UC(s) including links with birth registration.</t>
  </si>
  <si>
    <t>By 2020, Department of Health is implementing &amp; monitoring high impact financial Maternal Newborn , child and adolescent health Care (based on ENAP) and HIV/AIDS interventions:
 •Technical, , supply and monitoring support for scale-up of high impact newborn care (EENC, EBF, Chlorhexidine, PSBI, KMC, HBNC) and HIVAIDS interventions at hospitals/health facilities, SNCUs (selected), communities and during MCWk.    
• Technical, financial and supply support to PACP for capacity building of Gynecologists, Pediatricians &amp; clinical psychologists on PPTCT and Pediatric care guidelines including infection prevention, and data management &amp; analysis.</t>
  </si>
  <si>
    <t>• No. of health care providers trained on (IMNCI/PSBI, EENC, Chlorhexidine, KMC &amp; HBNC, PPTCT and Pediatric care guidelines )                                                                            
• # of institutions providing integrated HIV services including PPTCT, Paediatric HIV care,&amp; treatment. 
• % of target population reached during MCWk rounds
• No. of health facilities implementing KMC
• No. of functional SNCUs 
• No of Districts implementing HBNC 
•No of districts implementing IMNCI/PSBI</t>
  </si>
  <si>
    <t xml:space="preserve">DCT: DoH, DHAs, IRMNCH, PSPU
Contract: Individual/ institutional/ LTA
Coordination: DoH, DHAs, PSPU, Academia, development partners, pharmaceutical companies, American Academy of Peadiatrics , KEMU (Mayo Hospital , LWH)
</t>
  </si>
  <si>
    <t xml:space="preserve">Provide Technical, financial and supply support to DoH for any need based humanitarian work  (as and when required)
•  Development of government led Emergency Preparedness and Reponses Plans (EPRP)
•  Capacity Building of Health Mangers  Health Care providers on DRR and EPRP including Resilience &amp; Risk Informed Programming
•  Support the emergency response including Provision of supplies 
</t>
  </si>
  <si>
    <t xml:space="preserve"> •Integrated communication Unit functional.
•Number of media forums conducted for orientation of media and communities on emerging health issues                                                                                                                                                                                        </t>
  </si>
  <si>
    <r>
      <t xml:space="preserve">By 2020, Department of Health, IRMNCH &amp; EPI are implementing improved social mobilization initiatives and BCC strategies in the province for enhanced demand of immunization services and quality care for newborn and children. 
Technical, financial and supply support for
• Implementation of Punjab EPI/ PSBI/ IRMNCH/ HIVAIDS/Pneumonia &amp; diarrhea project communication plans, activities, advocacy events, Public Private Partnerships, introduction of new vaccines, innovations, orientation of front line workers, use of skill learning videos and mobile projectors, Press supplements and communication part of Urban Health strategy (including IEC material development / updating and printing). 
• Support for branding of all primary healthcare facilities in the province in context of Clean and Green Pakistan initiative.
• Training Needs Assessment/Mapping and trainings of vaccinators, Polio staff and LHVs/LHWs on Interpersonal Communication Skills and the integrated parenting package.
• Rapid social profiling/mapping in target districts.
• Roll-out integrated parenting package in three districts (Bahawalpur, Layyah and Jhang) along with Nutrition, WASH,Education &amp; CP sections. Master trainers’ training and cascade in selected districts for improved community outreach. Apply a human-centric approach model/CAP in 2-3 selected districts and training of govt/partner staff on this model.
• Re-branding of EPI centers, community engagement activities (including use of sports/melas), media briefings and advocacy events with key influencers in 6 selected districts of Punjab (HSS2)
• Conduct effective, evidence based high level 'Every Child Alive and Thrive' advocacy, communication and social mobilization (for scale-up of MNCH, Immunization, HIVAIDS and health </t>
    </r>
    <r>
      <rPr>
        <b/>
        <sz val="11"/>
        <color indexed="10"/>
        <rFont val="Calibri"/>
        <family val="2"/>
      </rPr>
      <t>emergency related interventions</t>
    </r>
    <r>
      <rPr>
        <b/>
        <sz val="11"/>
        <rFont val="Calibri"/>
        <family val="2"/>
      </rPr>
      <t xml:space="preserve"> with gender and social protection).    
</t>
    </r>
  </si>
  <si>
    <t xml:space="preserve"> • No. of Front line staff trained on communication skills and using toolkits   
• No. of Health Managers trained on C4D
• Integrated parenting package TOT conducted in three districts IPC training package, QOC) 
• B:0 
• T:1 
• No. of Annual child focused  international days supported (e.g. WAD, World Pneumonia day, WID)</t>
  </si>
  <si>
    <t xml:space="preserve">By end 2022, Government of Punjab's key departments are further strengthened to legislate, plan, coordinate and budget for gender responsive and safely managed water and sanitation services in development &amp; humanitarian situations. </t>
  </si>
  <si>
    <t>1.3 Water, sanitation and hygiene sector plans or strategies integrate climate resilient development and/or risk management strategies available
B 2018:  Punjab Water Policy, Punjab Sanitation Policy  and WASH Sector Development Plan has integrated climate resilient strategies 
T.2022: The revised Punjab Water Policy and Punjab sanitation Policy integrate climate resilient components
MoV: Punjab Water Policy, Punjab Sanitation Policy and Punjab WASH SDP 2014-24 document</t>
  </si>
  <si>
    <t>1.3 Water, sanitation and hygiene sector plans or strategies integrate climate resilient development and/or risk management strategies available
B. 2019:  Punjab Water Policy, Punjab Sanitation Policy  and WASH Sector Development Plan has integrated climate resilient strategies 
T.2020: Government of Punjab develops climate resilient projects for water and sanitation
MoV: Punjab Water Policy, Punjab Sanitation Policy and Punjab WASH SDP 2014-24 document</t>
  </si>
  <si>
    <t xml:space="preserve">By end 2022, key departments of Government of Punjab have further enhanced their capacity and systems to deliver equitable, gender responsive safely managed water and sanitation services including for those affected by emergencies. </t>
  </si>
  <si>
    <t>Capacity building of Community Development Unit, LG&amp;CDD officials, Union Council administrations and district governments  to continue coordination and to develop, implement and monitor district level ODF plans with special focus on marginalized people, in convergence with Clean &amp; Green Pakistan Movement and as per roles in PLGA 2019.</t>
  </si>
  <si>
    <t xml:space="preserve">Support HUD&amp;PHED and LG&amp;CDD in continuing implementation of WASH Social &amp; Behaviour Change Communication strategy for Clean &amp; Green Punjab through C4D interventions. (cf/C4D &amp; C&amp;GP) </t>
  </si>
  <si>
    <t xml:space="preserve">3.3 - Number of schools(male, female)/HCF with Menstrual Hygiene Management implemented in schools/HCF programmes as a result of direct support and/or leveraged through national programme
B. mid 2019: 2,875 schools/ 58 HCF                                                                                                                                                                                                                                                                                                                                                                          
T.2020: Add. 550 schools/ HCF  (including leveraging by government)                                                                                                                                                                                                                                                                                                                                                                          
MoV: EMIS, HMIS     </t>
  </si>
  <si>
    <t xml:space="preserve">Strengthen capacity of education officials, school management , school councils and school children in demonstration and  promotion of improved hygiene behaviors and practices including MHM.  </t>
  </si>
  <si>
    <t>W-3.2.6</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</si>
</sst>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s>
  <fonts count="99">
    <font>
      <sz val="12"/>
      <color theme="1"/>
      <name val="Times New Roman"/>
      <family val="2"/>
    </font>
    <font>
      <sz val="11"/>
      <color indexed="8"/>
      <name val="Calibri"/>
      <family val="2"/>
    </font>
    <font>
      <sz val="12"/>
      <color indexed="8"/>
      <name val="Times New Roman"/>
      <family val="2"/>
    </font>
    <font>
      <u val="single"/>
      <sz val="12"/>
      <color indexed="30"/>
      <name val="Times New Roman"/>
      <family val="2"/>
    </font>
    <font>
      <u val="single"/>
      <sz val="12"/>
      <color indexed="25"/>
      <name val="Times New Roman"/>
      <family val="2"/>
    </font>
    <font>
      <b/>
      <sz val="11"/>
      <name val="Calibri"/>
      <family val="2"/>
    </font>
    <font>
      <b/>
      <sz val="12"/>
      <name val="Calibri"/>
      <family val="2"/>
    </font>
    <font>
      <b/>
      <sz val="24"/>
      <color indexed="9"/>
      <name val="Calibri"/>
      <family val="2"/>
    </font>
    <font>
      <b/>
      <sz val="11"/>
      <color indexed="8"/>
      <name val="Calibri"/>
      <family val="2"/>
    </font>
    <font>
      <b/>
      <u val="single"/>
      <sz val="11"/>
      <name val="Calibri"/>
      <family val="2"/>
    </font>
    <font>
      <b/>
      <sz val="28"/>
      <color indexed="9"/>
      <name val="Calibri"/>
      <family val="2"/>
    </font>
    <font>
      <b/>
      <sz val="14"/>
      <name val="Calibri"/>
      <family val="2"/>
    </font>
    <font>
      <b/>
      <sz val="14"/>
      <color indexed="8"/>
      <name val="Calibri"/>
      <family val="2"/>
    </font>
    <font>
      <sz val="14"/>
      <name val="Calibri"/>
      <family val="2"/>
    </font>
    <font>
      <b/>
      <sz val="13"/>
      <name val="Calibri"/>
      <family val="2"/>
    </font>
    <font>
      <sz val="13"/>
      <name val="Calibri"/>
      <family val="2"/>
    </font>
    <font>
      <sz val="13"/>
      <name val="Arial Narrow"/>
      <family val="2"/>
    </font>
    <font>
      <b/>
      <sz val="13"/>
      <name val="Arial Narrow"/>
      <family val="2"/>
    </font>
    <font>
      <b/>
      <sz val="10"/>
      <name val="Calibri"/>
      <family val="2"/>
    </font>
    <font>
      <sz val="10"/>
      <name val="Calibri"/>
      <family val="2"/>
    </font>
    <font>
      <sz val="14"/>
      <name val="Arial Narrow"/>
      <family val="2"/>
    </font>
    <font>
      <sz val="10"/>
      <name val="Arial Narrow"/>
      <family val="2"/>
    </font>
    <font>
      <b/>
      <sz val="10"/>
      <name val="Arial Narrow"/>
      <family val="2"/>
    </font>
    <font>
      <b/>
      <sz val="14"/>
      <name val="Arial Narrow"/>
      <family val="2"/>
    </font>
    <font>
      <b/>
      <sz val="9"/>
      <name val="Calibri"/>
      <family val="2"/>
    </font>
    <font>
      <sz val="9"/>
      <name val="Calibri"/>
      <family val="2"/>
    </font>
    <font>
      <sz val="11"/>
      <name val="Calibri"/>
      <family val="2"/>
    </font>
    <font>
      <b/>
      <sz val="11"/>
      <color indexed="10"/>
      <name val="Calibri"/>
      <family val="2"/>
    </font>
    <font>
      <b/>
      <sz val="11"/>
      <color indexed="49"/>
      <name val="Calibri"/>
      <family val="2"/>
    </font>
    <font>
      <b/>
      <sz val="11"/>
      <color indexed="40"/>
      <name val="Calibri"/>
      <family val="2"/>
    </font>
    <font>
      <sz val="11"/>
      <color indexed="10"/>
      <name val="Calibri"/>
      <family val="2"/>
    </font>
    <font>
      <i/>
      <sz val="9"/>
      <name val="Calibri"/>
      <family val="2"/>
    </font>
    <font>
      <i/>
      <sz val="11"/>
      <name val="Calibri"/>
      <family val="2"/>
    </font>
    <font>
      <b/>
      <sz val="9"/>
      <name val="Tahoma"/>
      <family val="2"/>
    </font>
    <font>
      <sz val="9"/>
      <name val="Tahoma"/>
      <family val="2"/>
    </font>
    <font>
      <b/>
      <strike/>
      <sz val="14"/>
      <color indexed="10"/>
      <name val="Calibri"/>
      <family val="2"/>
    </font>
    <font>
      <b/>
      <sz val="14"/>
      <color indexed="10"/>
      <name val="Calibri"/>
      <family val="2"/>
    </font>
    <font>
      <b/>
      <strike/>
      <sz val="14"/>
      <color indexed="8"/>
      <name val="Calibri"/>
      <family val="2"/>
    </font>
    <font>
      <b/>
      <sz val="12"/>
      <color indexed="8"/>
      <name val="Calibri"/>
      <family val="2"/>
    </font>
    <font>
      <u val="single"/>
      <sz val="12"/>
      <name val="Calibri"/>
      <family val="2"/>
    </font>
    <font>
      <sz val="12"/>
      <name val="Calibri"/>
      <family val="2"/>
    </font>
    <font>
      <sz val="12"/>
      <color indexed="8"/>
      <name val="Calibri"/>
      <family val="2"/>
    </font>
    <font>
      <b/>
      <sz val="11"/>
      <color indexed="60"/>
      <name val="Calibri"/>
      <family val="2"/>
    </font>
    <font>
      <b/>
      <sz val="10"/>
      <color indexed="8"/>
      <name val="Tahoma"/>
      <family val="2"/>
    </font>
    <font>
      <sz val="10"/>
      <color indexed="8"/>
      <name val="Tahoma"/>
      <family val="2"/>
    </font>
    <font>
      <b/>
      <sz val="12"/>
      <color indexed="8"/>
      <name val="Times New Roman"/>
      <family val="1"/>
    </font>
    <font>
      <b/>
      <sz val="13"/>
      <color indexed="8"/>
      <name val="Arial Narrow"/>
      <family val="2"/>
    </font>
    <font>
      <b/>
      <sz val="14"/>
      <color indexed="8"/>
      <name val="Arial Narrow"/>
      <family val="2"/>
    </font>
    <font>
      <b/>
      <u val="single"/>
      <sz val="13"/>
      <name val="Calibri"/>
      <family val="2"/>
    </font>
    <font>
      <b/>
      <sz val="24"/>
      <name val="Calibri"/>
      <family val="2"/>
    </font>
    <font>
      <b/>
      <sz val="15"/>
      <name val="Calibri"/>
      <family val="2"/>
    </font>
    <font>
      <b/>
      <i/>
      <sz val="11"/>
      <color indexed="8"/>
      <name val="Calibri"/>
      <family val="2"/>
    </font>
    <font>
      <b/>
      <sz val="10"/>
      <color indexed="8"/>
      <name val="Calibri"/>
      <family val="2"/>
    </font>
    <font>
      <sz val="9"/>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4"/>
      <color rgb="FF000000"/>
      <name val="Calibri"/>
      <family val="2"/>
    </font>
    <font>
      <b/>
      <sz val="11"/>
      <color rgb="FFFF0000"/>
      <name val="Calibri"/>
      <family val="2"/>
    </font>
    <font>
      <b/>
      <sz val="14"/>
      <color theme="1"/>
      <name val="Calibri"/>
      <family val="2"/>
    </font>
    <font>
      <b/>
      <sz val="12"/>
      <color theme="1"/>
      <name val="Calibri"/>
      <family val="2"/>
    </font>
    <font>
      <sz val="12"/>
      <color theme="1"/>
      <name val="Calibri"/>
      <family val="2"/>
    </font>
    <font>
      <b/>
      <sz val="11"/>
      <color rgb="FFC00000"/>
      <name val="Calibri"/>
      <family val="2"/>
    </font>
    <font>
      <b/>
      <sz val="12"/>
      <color theme="1"/>
      <name val="Times New Roman"/>
      <family val="1"/>
    </font>
    <font>
      <b/>
      <sz val="13"/>
      <color theme="1"/>
      <name val="Arial Narrow"/>
      <family val="2"/>
    </font>
    <font>
      <b/>
      <sz val="14"/>
      <color theme="1"/>
      <name val="Arial Narrow"/>
      <family val="2"/>
    </font>
    <font>
      <b/>
      <sz val="10"/>
      <color theme="1"/>
      <name val="Calibri"/>
      <family val="2"/>
    </font>
    <font>
      <sz val="9"/>
      <color theme="1"/>
      <name val="Calibri"/>
      <family val="2"/>
    </font>
    <font>
      <b/>
      <sz val="24"/>
      <color theme="0"/>
      <name val="Calibri"/>
      <family val="2"/>
    </font>
    <font>
      <b/>
      <sz val="28"/>
      <color theme="0"/>
      <name val="Calibri"/>
      <family val="2"/>
    </font>
    <font>
      <b/>
      <sz val="8"/>
      <name val="Times New Roman"/>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theme="0" tint="-0.24997000396251678"/>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1" tint="0.49998000264167786"/>
        <bgColor indexed="64"/>
      </patternFill>
    </fill>
    <fill>
      <patternFill patternType="solid">
        <fgColor rgb="FFFFFF00"/>
        <bgColor indexed="64"/>
      </patternFill>
    </fill>
    <fill>
      <patternFill patternType="solid">
        <fgColor rgb="FF00B0F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style="thin"/>
    </border>
    <border>
      <left style="thin"/>
      <right/>
      <top style="thin"/>
      <bottom style="thin"/>
    </border>
    <border>
      <left style="thin"/>
      <right/>
      <top/>
      <bottom style="thin"/>
    </border>
    <border>
      <left style="thin"/>
      <right style="thin"/>
      <top style="thin"/>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medium"/>
    </border>
    <border>
      <left style="medium"/>
      <right style="thin"/>
      <top/>
      <bottom style="thin"/>
    </border>
    <border>
      <left style="thin"/>
      <right style="thin"/>
      <top/>
      <bottom/>
    </border>
    <border>
      <left/>
      <right style="thin"/>
      <top style="thin"/>
      <bottom/>
    </border>
    <border>
      <left style="medium"/>
      <right style="thin"/>
      <top style="thin"/>
      <bottom style="medium"/>
    </border>
    <border>
      <left/>
      <right style="thin"/>
      <top style="thin"/>
      <bottom style="medium"/>
    </border>
    <border>
      <left/>
      <right style="thin"/>
      <top/>
      <bottom/>
    </border>
    <border>
      <left style="thin">
        <color theme="1"/>
      </left>
      <right style="thin">
        <color theme="1"/>
      </right>
      <top style="thin">
        <color theme="1"/>
      </top>
      <bottom style="thin">
        <color theme="1"/>
      </bottom>
    </border>
    <border>
      <left style="thin"/>
      <right style="medium"/>
      <top style="thin"/>
      <bottom style="medium"/>
    </border>
    <border>
      <left style="thin"/>
      <right style="medium"/>
      <top style="medium"/>
      <bottom style="thin"/>
    </border>
    <border>
      <left style="thin"/>
      <right style="medium"/>
      <top style="thin"/>
      <bottom style="thin"/>
    </border>
    <border>
      <left style="medium"/>
      <right/>
      <top/>
      <bottom style="medium"/>
    </border>
    <border>
      <left style="thin"/>
      <right style="medium"/>
      <top/>
      <bottom style="thin"/>
    </border>
    <border>
      <left/>
      <right/>
      <top/>
      <bottom style="medium"/>
    </border>
    <border>
      <left/>
      <right style="thin"/>
      <top style="medium"/>
      <bottom style="medium"/>
    </border>
    <border>
      <left/>
      <right style="medium"/>
      <top style="medium"/>
      <bottom style="medium"/>
    </border>
    <border>
      <left style="thin"/>
      <right/>
      <top style="thin"/>
      <bottom/>
    </border>
    <border>
      <left/>
      <right style="thin"/>
      <top/>
      <bottom style="thin"/>
    </border>
    <border>
      <left/>
      <right/>
      <top style="thin"/>
      <bottom style="thin"/>
    </border>
    <border>
      <left/>
      <right/>
      <top style="thin"/>
      <bottom/>
    </border>
    <border>
      <left/>
      <right/>
      <top/>
      <bottom style="thin"/>
    </border>
    <border>
      <left style="thin"/>
      <right/>
      <top/>
      <bottom/>
    </border>
    <border>
      <left style="medium"/>
      <right/>
      <top style="medium"/>
      <bottom style="medium"/>
    </border>
    <border>
      <left/>
      <right/>
      <top style="medium"/>
      <bottom style="medium"/>
    </border>
    <border>
      <left style="thin"/>
      <right/>
      <top style="medium"/>
      <bottom/>
    </border>
    <border>
      <left/>
      <right/>
      <top style="medium"/>
      <bottom/>
    </border>
    <border>
      <left/>
      <right style="thin"/>
      <top style="medium"/>
      <bottom/>
    </border>
    <border>
      <left/>
      <right style="medium"/>
      <top style="medium"/>
      <bottom/>
    </border>
    <border>
      <left/>
      <right style="medium"/>
      <top/>
      <bottom style="thin"/>
    </border>
    <border>
      <left style="medium"/>
      <right/>
      <top style="medium"/>
      <bottom/>
    </border>
    <border>
      <left style="medium"/>
      <right/>
      <top/>
      <bottom/>
    </border>
    <border>
      <left style="thin"/>
      <right style="thin"/>
      <top style="medium"/>
      <bottom/>
    </border>
    <border>
      <left style="thin"/>
      <right style="thin"/>
      <top/>
      <bottom style="medium"/>
    </border>
    <border>
      <left/>
      <right style="thin"/>
      <top/>
      <bottom style="medium"/>
    </border>
    <border>
      <left style="thin"/>
      <right/>
      <top style="medium"/>
      <bottom style="thin"/>
    </border>
    <border>
      <left style="thin"/>
      <right/>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538">
    <xf numFmtId="0" fontId="0" fillId="0" borderId="0" xfId="0" applyAlignment="1">
      <alignment/>
    </xf>
    <xf numFmtId="0" fontId="5" fillId="0" borderId="0" xfId="0" applyFont="1" applyAlignment="1">
      <alignment/>
    </xf>
    <xf numFmtId="0" fontId="5" fillId="33" borderId="10" xfId="0" applyFont="1" applyFill="1" applyBorder="1" applyAlignment="1">
      <alignment horizontal="center" vertical="top" wrapText="1"/>
    </xf>
    <xf numFmtId="0" fontId="5" fillId="0" borderId="10" xfId="0" applyFont="1" applyFill="1" applyBorder="1" applyAlignment="1">
      <alignment vertical="top" wrapText="1"/>
    </xf>
    <xf numFmtId="0" fontId="5" fillId="0" borderId="10" xfId="0" applyFont="1" applyBorder="1" applyAlignment="1">
      <alignment horizontal="center" vertical="center" wrapText="1"/>
    </xf>
    <xf numFmtId="0" fontId="5" fillId="0" borderId="10" xfId="0" applyFont="1" applyFill="1" applyBorder="1" applyAlignment="1">
      <alignment vertical="center" wrapText="1"/>
    </xf>
    <xf numFmtId="0" fontId="5" fillId="0" borderId="10" xfId="0" applyFont="1" applyBorder="1" applyAlignment="1">
      <alignment horizontal="center" vertical="center"/>
    </xf>
    <xf numFmtId="0" fontId="5" fillId="0" borderId="10" xfId="0" applyFont="1" applyBorder="1" applyAlignment="1">
      <alignment vertical="top" wrapText="1"/>
    </xf>
    <xf numFmtId="0" fontId="5" fillId="5" borderId="10" xfId="0" applyFont="1" applyFill="1" applyBorder="1" applyAlignment="1">
      <alignment horizontal="center" vertical="center" wrapText="1"/>
    </xf>
    <xf numFmtId="0" fontId="5" fillId="5"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0" xfId="0" applyFont="1" applyAlignment="1">
      <alignment horizontal="center"/>
    </xf>
    <xf numFmtId="0" fontId="5" fillId="0" borderId="0" xfId="0" applyFont="1" applyAlignment="1">
      <alignment/>
    </xf>
    <xf numFmtId="0" fontId="5" fillId="0" borderId="0" xfId="0" applyFont="1" applyAlignment="1">
      <alignment horizontal="center" vertical="center"/>
    </xf>
    <xf numFmtId="0" fontId="5" fillId="0" borderId="0" xfId="0" applyFont="1" applyAlignment="1">
      <alignment horizontal="left"/>
    </xf>
    <xf numFmtId="0" fontId="5" fillId="0" borderId="10" xfId="0" applyFont="1" applyFill="1" applyBorder="1" applyAlignment="1">
      <alignment vertical="top" wrapText="1"/>
    </xf>
    <xf numFmtId="0" fontId="5" fillId="33" borderId="10" xfId="0" applyFont="1" applyFill="1" applyBorder="1" applyAlignment="1">
      <alignment horizontal="center" vertical="top" wrapText="1"/>
    </xf>
    <xf numFmtId="0" fontId="5" fillId="0" borderId="0" xfId="0" applyFont="1" applyAlignment="1">
      <alignment/>
    </xf>
    <xf numFmtId="0" fontId="5" fillId="34" borderId="10" xfId="0" applyFont="1" applyFill="1" applyBorder="1" applyAlignment="1">
      <alignment vertical="top" wrapText="1"/>
    </xf>
    <xf numFmtId="0" fontId="5" fillId="3" borderId="11" xfId="0" applyFont="1" applyFill="1" applyBorder="1" applyAlignment="1">
      <alignment horizontal="left" vertical="center" wrapText="1"/>
    </xf>
    <xf numFmtId="0" fontId="5" fillId="0" borderId="12" xfId="0" applyFont="1" applyFill="1" applyBorder="1" applyAlignment="1">
      <alignment vertical="top" wrapText="1"/>
    </xf>
    <xf numFmtId="0" fontId="5" fillId="0" borderId="12" xfId="0" applyFont="1" applyBorder="1" applyAlignment="1">
      <alignment horizontal="center" vertical="center"/>
    </xf>
    <xf numFmtId="0" fontId="5" fillId="35" borderId="10" xfId="0" applyFont="1" applyFill="1" applyBorder="1" applyAlignment="1">
      <alignment horizontal="center" vertical="center" wrapText="1"/>
    </xf>
    <xf numFmtId="0" fontId="5" fillId="0" borderId="0" xfId="0" applyFont="1" applyBorder="1" applyAlignment="1">
      <alignment/>
    </xf>
    <xf numFmtId="0" fontId="5" fillId="5" borderId="0" xfId="0" applyFont="1" applyFill="1" applyAlignment="1">
      <alignment/>
    </xf>
    <xf numFmtId="0" fontId="6" fillId="0" borderId="0" xfId="0" applyFont="1" applyAlignment="1">
      <alignment horizontal="center" vertical="center"/>
    </xf>
    <xf numFmtId="164" fontId="5" fillId="0" borderId="10" xfId="42" applyNumberFormat="1" applyFont="1" applyBorder="1" applyAlignment="1">
      <alignment horizontal="center" vertical="center" wrapText="1"/>
    </xf>
    <xf numFmtId="164" fontId="5" fillId="0" borderId="10" xfId="42" applyNumberFormat="1" applyFont="1" applyBorder="1" applyAlignment="1">
      <alignment horizontal="center" vertical="center"/>
    </xf>
    <xf numFmtId="164" fontId="5" fillId="34" borderId="10" xfId="42" applyNumberFormat="1" applyFont="1" applyFill="1" applyBorder="1" applyAlignment="1">
      <alignment horizontal="center" vertical="center" wrapText="1"/>
    </xf>
    <xf numFmtId="164" fontId="5" fillId="34" borderId="10" xfId="42" applyNumberFormat="1" applyFont="1" applyFill="1" applyBorder="1" applyAlignment="1">
      <alignment horizontal="center" vertical="center"/>
    </xf>
    <xf numFmtId="164" fontId="5" fillId="0" borderId="10" xfId="42" applyNumberFormat="1" applyFont="1" applyFill="1" applyBorder="1" applyAlignment="1">
      <alignment horizontal="center" vertical="center" wrapText="1"/>
    </xf>
    <xf numFmtId="164" fontId="5" fillId="0" borderId="12" xfId="42" applyNumberFormat="1" applyFont="1" applyBorder="1" applyAlignment="1">
      <alignment horizontal="center" vertical="center"/>
    </xf>
    <xf numFmtId="164" fontId="5" fillId="0" borderId="10" xfId="42" applyNumberFormat="1" applyFont="1" applyFill="1" applyBorder="1" applyAlignment="1">
      <alignment horizontal="center" vertical="center"/>
    </xf>
    <xf numFmtId="0" fontId="5" fillId="0" borderId="10" xfId="0" applyFont="1" applyBorder="1" applyAlignment="1">
      <alignment/>
    </xf>
    <xf numFmtId="0" fontId="5" fillId="0" borderId="0" xfId="0" applyFont="1" applyAlignment="1">
      <alignment horizontal="left" wrapText="1"/>
    </xf>
    <xf numFmtId="0" fontId="5" fillId="36" borderId="10" xfId="0" applyFont="1" applyFill="1" applyBorder="1" applyAlignment="1">
      <alignment horizontal="center" vertical="center"/>
    </xf>
    <xf numFmtId="0" fontId="5" fillId="36" borderId="10" xfId="0" applyFont="1" applyFill="1" applyBorder="1" applyAlignment="1">
      <alignment horizontal="center" vertical="center" wrapText="1"/>
    </xf>
    <xf numFmtId="0" fontId="5" fillId="5" borderId="10" xfId="0" applyFont="1" applyFill="1" applyBorder="1" applyAlignment="1">
      <alignment horizontal="left" wrapText="1"/>
    </xf>
    <xf numFmtId="0" fontId="83" fillId="5" borderId="10" xfId="0" applyFont="1" applyFill="1" applyBorder="1" applyAlignment="1">
      <alignment vertical="top" wrapText="1"/>
    </xf>
    <xf numFmtId="0" fontId="83" fillId="5" borderId="0" xfId="0" applyFont="1" applyFill="1" applyAlignment="1">
      <alignment vertical="top" wrapText="1"/>
    </xf>
    <xf numFmtId="0" fontId="5" fillId="0" borderId="12" xfId="0" applyFont="1" applyFill="1" applyBorder="1" applyAlignment="1">
      <alignment horizontal="center" vertical="center" wrapText="1"/>
    </xf>
    <xf numFmtId="0" fontId="5" fillId="36" borderId="12" xfId="0" applyFont="1" applyFill="1" applyBorder="1" applyAlignment="1">
      <alignment vertical="center" wrapText="1"/>
    </xf>
    <xf numFmtId="0" fontId="5" fillId="36" borderId="10" xfId="0" applyFont="1" applyFill="1" applyBorder="1" applyAlignment="1">
      <alignment vertical="top" wrapText="1"/>
    </xf>
    <xf numFmtId="0" fontId="5" fillId="36" borderId="10" xfId="0" applyFont="1" applyFill="1" applyBorder="1" applyAlignment="1">
      <alignment vertical="center" wrapText="1"/>
    </xf>
    <xf numFmtId="0" fontId="5" fillId="36" borderId="10" xfId="0" applyFont="1" applyFill="1" applyBorder="1" applyAlignment="1">
      <alignment vertical="top" wrapText="1"/>
    </xf>
    <xf numFmtId="0" fontId="6" fillId="34" borderId="10" xfId="0" applyFont="1" applyFill="1" applyBorder="1" applyAlignment="1">
      <alignment horizontal="center" vertical="top" wrapText="1"/>
    </xf>
    <xf numFmtId="0" fontId="5" fillId="0" borderId="0" xfId="0" applyFont="1" applyAlignment="1">
      <alignment horizontal="center" vertical="center" wrapText="1"/>
    </xf>
    <xf numFmtId="164" fontId="5" fillId="34" borderId="10" xfId="42" applyNumberFormat="1" applyFont="1" applyFill="1" applyBorder="1" applyAlignment="1">
      <alignment horizontal="center" vertical="center" wrapText="1"/>
    </xf>
    <xf numFmtId="9" fontId="5" fillId="5" borderId="10" xfId="0" applyNumberFormat="1" applyFont="1" applyFill="1" applyBorder="1" applyAlignment="1">
      <alignment horizontal="center" vertical="center" wrapText="1"/>
    </xf>
    <xf numFmtId="43" fontId="5" fillId="5" borderId="10" xfId="42" applyFont="1" applyFill="1" applyBorder="1" applyAlignment="1">
      <alignment horizontal="center" vertical="center" wrapText="1"/>
    </xf>
    <xf numFmtId="165" fontId="5" fillId="5" borderId="10" xfId="42" applyNumberFormat="1" applyFont="1" applyFill="1" applyBorder="1" applyAlignment="1">
      <alignment horizontal="center" vertical="center" wrapText="1"/>
    </xf>
    <xf numFmtId="0" fontId="5" fillId="5" borderId="10" xfId="0" applyFont="1" applyFill="1" applyBorder="1" applyAlignment="1">
      <alignment vertical="center" wrapText="1"/>
    </xf>
    <xf numFmtId="0" fontId="6" fillId="33" borderId="13" xfId="0" applyFont="1" applyFill="1" applyBorder="1" applyAlignment="1">
      <alignment horizontal="center" vertical="center" wrapText="1"/>
    </xf>
    <xf numFmtId="164" fontId="5" fillId="0" borderId="14" xfId="42" applyNumberFormat="1" applyFont="1" applyBorder="1" applyAlignment="1">
      <alignment horizontal="center" vertical="center" wrapText="1"/>
    </xf>
    <xf numFmtId="164" fontId="5" fillId="0" borderId="13" xfId="42" applyNumberFormat="1" applyFont="1" applyBorder="1" applyAlignment="1">
      <alignment horizontal="center" vertical="center" wrapText="1"/>
    </xf>
    <xf numFmtId="0" fontId="5" fillId="34" borderId="0" xfId="0" applyFont="1" applyFill="1" applyBorder="1" applyAlignment="1">
      <alignment/>
    </xf>
    <xf numFmtId="0" fontId="5" fillId="0" borderId="11" xfId="0" applyFont="1" applyBorder="1" applyAlignment="1">
      <alignment/>
    </xf>
    <xf numFmtId="0" fontId="5" fillId="0" borderId="12" xfId="0" applyFont="1" applyBorder="1" applyAlignment="1">
      <alignment/>
    </xf>
    <xf numFmtId="164" fontId="5" fillId="5" borderId="15" xfId="42" applyNumberFormat="1" applyFont="1" applyFill="1" applyBorder="1" applyAlignment="1">
      <alignment horizontal="center" vertical="center"/>
    </xf>
    <xf numFmtId="164" fontId="5" fillId="5" borderId="12" xfId="42" applyNumberFormat="1" applyFont="1" applyFill="1" applyBorder="1" applyAlignment="1">
      <alignment horizontal="center" vertical="center"/>
    </xf>
    <xf numFmtId="0" fontId="5" fillId="5" borderId="10" xfId="0" applyFont="1" applyFill="1" applyBorder="1" applyAlignment="1">
      <alignment horizontal="left" vertical="center" wrapText="1"/>
    </xf>
    <xf numFmtId="0" fontId="5" fillId="0" borderId="10" xfId="0" applyFont="1" applyBorder="1" applyAlignment="1">
      <alignment horizontal="left" vertical="top" wrapText="1"/>
    </xf>
    <xf numFmtId="164" fontId="5" fillId="34" borderId="10" xfId="42" applyNumberFormat="1" applyFont="1" applyFill="1" applyBorder="1" applyAlignment="1">
      <alignment vertical="center" wrapText="1"/>
    </xf>
    <xf numFmtId="0" fontId="83" fillId="0" borderId="10" xfId="0" applyFont="1" applyFill="1" applyBorder="1" applyAlignment="1">
      <alignment vertical="top" wrapText="1"/>
    </xf>
    <xf numFmtId="0" fontId="83" fillId="0" borderId="12" xfId="0" applyFont="1" applyFill="1" applyBorder="1" applyAlignment="1">
      <alignment horizontal="left" vertical="top" wrapText="1"/>
    </xf>
    <xf numFmtId="0" fontId="5" fillId="0" borderId="10" xfId="0" applyFont="1" applyBorder="1" applyAlignment="1">
      <alignment vertical="center" wrapText="1"/>
    </xf>
    <xf numFmtId="0" fontId="5" fillId="34" borderId="10" xfId="0" applyFont="1" applyFill="1" applyBorder="1" applyAlignment="1">
      <alignment vertical="center" wrapText="1"/>
    </xf>
    <xf numFmtId="0" fontId="5" fillId="34" borderId="10" xfId="0" applyFont="1" applyFill="1" applyBorder="1" applyAlignment="1">
      <alignment vertical="top" wrapText="1"/>
    </xf>
    <xf numFmtId="0" fontId="6" fillId="33" borderId="10" xfId="0" applyFont="1" applyFill="1" applyBorder="1" applyAlignment="1">
      <alignment horizontal="center" vertical="center" wrapText="1"/>
    </xf>
    <xf numFmtId="0" fontId="6" fillId="33" borderId="10" xfId="0" applyFont="1" applyFill="1" applyBorder="1" applyAlignment="1">
      <alignment horizontal="center" vertical="center"/>
    </xf>
    <xf numFmtId="0" fontId="85" fillId="5" borderId="16" xfId="0" applyFont="1" applyFill="1" applyBorder="1" applyAlignment="1">
      <alignment horizontal="left" vertical="top" wrapText="1"/>
    </xf>
    <xf numFmtId="0" fontId="13" fillId="5" borderId="17" xfId="0" applyFont="1" applyFill="1" applyBorder="1" applyAlignment="1">
      <alignment horizontal="left" vertical="top" wrapText="1"/>
    </xf>
    <xf numFmtId="0" fontId="13" fillId="5" borderId="17" xfId="0" applyFont="1" applyFill="1" applyBorder="1" applyAlignment="1">
      <alignment horizontal="center" vertical="center"/>
    </xf>
    <xf numFmtId="0" fontId="85" fillId="5" borderId="18" xfId="0" applyFont="1" applyFill="1" applyBorder="1" applyAlignment="1">
      <alignment vertical="top" wrapText="1"/>
    </xf>
    <xf numFmtId="0" fontId="13" fillId="5" borderId="10" xfId="0" applyFont="1" applyFill="1" applyBorder="1" applyAlignment="1">
      <alignment horizontal="left" vertical="top" wrapText="1"/>
    </xf>
    <xf numFmtId="0" fontId="13" fillId="5" borderId="10" xfId="0" applyFont="1" applyFill="1" applyBorder="1" applyAlignment="1">
      <alignment horizontal="center" vertical="center"/>
    </xf>
    <xf numFmtId="0" fontId="13" fillId="5" borderId="19" xfId="0" applyFont="1" applyFill="1" applyBorder="1" applyAlignment="1">
      <alignment horizontal="left" vertical="top" wrapText="1"/>
    </xf>
    <xf numFmtId="0" fontId="13" fillId="5" borderId="19" xfId="0" applyFont="1" applyFill="1" applyBorder="1" applyAlignment="1">
      <alignment horizontal="center" vertical="center"/>
    </xf>
    <xf numFmtId="0" fontId="5" fillId="33" borderId="20" xfId="0" applyFont="1" applyFill="1" applyBorder="1" applyAlignment="1">
      <alignment horizontal="center" vertical="top" wrapText="1"/>
    </xf>
    <xf numFmtId="0" fontId="14" fillId="0" borderId="12" xfId="0" applyFont="1" applyBorder="1" applyAlignment="1">
      <alignment vertical="top" wrapText="1"/>
    </xf>
    <xf numFmtId="0" fontId="14" fillId="0" borderId="21" xfId="0" applyFont="1" applyBorder="1" applyAlignment="1">
      <alignment vertical="top" wrapText="1"/>
    </xf>
    <xf numFmtId="0" fontId="15" fillId="0" borderId="12" xfId="0" applyFont="1" applyFill="1" applyBorder="1" applyAlignment="1">
      <alignment vertical="top" wrapText="1"/>
    </xf>
    <xf numFmtId="0" fontId="15" fillId="0" borderId="12" xfId="0" applyFont="1" applyBorder="1" applyAlignment="1">
      <alignment horizontal="center" vertical="center" wrapText="1"/>
    </xf>
    <xf numFmtId="0" fontId="14" fillId="0" borderId="12" xfId="0" applyFont="1" applyFill="1" applyBorder="1" applyAlignment="1">
      <alignment horizontal="center" vertical="center" wrapText="1"/>
    </xf>
    <xf numFmtId="0" fontId="16" fillId="0" borderId="12" xfId="0" applyFont="1" applyFill="1" applyBorder="1" applyAlignment="1">
      <alignment horizontal="center" vertical="top" wrapText="1"/>
    </xf>
    <xf numFmtId="0" fontId="16" fillId="0" borderId="12" xfId="0" applyFont="1" applyBorder="1" applyAlignment="1">
      <alignment horizontal="left" vertical="top" wrapText="1"/>
    </xf>
    <xf numFmtId="0" fontId="5" fillId="33" borderId="18" xfId="0" applyFont="1" applyFill="1" applyBorder="1" applyAlignment="1">
      <alignment horizontal="center" vertical="top" wrapText="1"/>
    </xf>
    <xf numFmtId="0" fontId="17" fillId="0" borderId="10" xfId="0" applyFont="1" applyBorder="1" applyAlignment="1">
      <alignment horizontal="left" vertical="top" wrapText="1"/>
    </xf>
    <xf numFmtId="0" fontId="14" fillId="0" borderId="10" xfId="0" applyFont="1" applyFill="1" applyBorder="1" applyAlignment="1">
      <alignment vertical="top" wrapText="1"/>
    </xf>
    <xf numFmtId="0" fontId="15" fillId="0" borderId="10" xfId="0" applyFont="1" applyFill="1" applyBorder="1" applyAlignment="1">
      <alignment vertical="top" wrapText="1"/>
    </xf>
    <xf numFmtId="0" fontId="15" fillId="0" borderId="10" xfId="0" applyFont="1" applyBorder="1" applyAlignment="1">
      <alignment horizontal="center" vertical="center" wrapText="1"/>
    </xf>
    <xf numFmtId="0" fontId="14" fillId="0" borderId="10" xfId="0" applyFont="1" applyFill="1" applyBorder="1" applyAlignment="1">
      <alignment horizontal="center" vertical="center" wrapText="1"/>
    </xf>
    <xf numFmtId="0" fontId="16" fillId="0" borderId="10" xfId="0" applyFont="1" applyFill="1" applyBorder="1" applyAlignment="1">
      <alignment horizontal="center" vertical="top" wrapText="1"/>
    </xf>
    <xf numFmtId="0" fontId="16" fillId="0" borderId="10" xfId="0" applyFont="1" applyBorder="1" applyAlignment="1">
      <alignment horizontal="left" vertical="top" wrapText="1"/>
    </xf>
    <xf numFmtId="0" fontId="15" fillId="0" borderId="10" xfId="0" applyFont="1" applyFill="1" applyBorder="1" applyAlignment="1">
      <alignment horizontal="left" vertical="top" wrapText="1"/>
    </xf>
    <xf numFmtId="0" fontId="14" fillId="0" borderId="10" xfId="0" applyFont="1" applyBorder="1" applyAlignment="1">
      <alignment vertical="top" wrapText="1"/>
    </xf>
    <xf numFmtId="0" fontId="14" fillId="0" borderId="10" xfId="0" applyFont="1" applyFill="1" applyBorder="1" applyAlignment="1">
      <alignment vertical="top" wrapText="1"/>
    </xf>
    <xf numFmtId="0" fontId="15" fillId="0" borderId="10" xfId="0" applyFont="1" applyFill="1" applyBorder="1" applyAlignment="1">
      <alignment vertical="center" wrapText="1"/>
    </xf>
    <xf numFmtId="0" fontId="14" fillId="0" borderId="22" xfId="0" applyFont="1" applyFill="1" applyBorder="1" applyAlignment="1">
      <alignment vertical="top" wrapText="1"/>
    </xf>
    <xf numFmtId="0" fontId="14" fillId="0" borderId="15" xfId="0" applyFont="1" applyFill="1" applyBorder="1" applyAlignment="1">
      <alignment vertical="top" wrapText="1"/>
    </xf>
    <xf numFmtId="0" fontId="15" fillId="0" borderId="15" xfId="0" applyFont="1" applyFill="1" applyBorder="1" applyAlignment="1">
      <alignment vertical="center" wrapText="1"/>
    </xf>
    <xf numFmtId="0" fontId="15" fillId="0" borderId="15" xfId="0" applyFont="1" applyBorder="1" applyAlignment="1">
      <alignment horizontal="center" vertical="center" wrapText="1"/>
    </xf>
    <xf numFmtId="0" fontId="14" fillId="0" borderId="15" xfId="0" applyFont="1" applyFill="1" applyBorder="1" applyAlignment="1">
      <alignment horizontal="center" vertical="center" wrapText="1"/>
    </xf>
    <xf numFmtId="0" fontId="14" fillId="0" borderId="10" xfId="0" applyFont="1" applyBorder="1" applyAlignment="1">
      <alignment horizontal="left" vertical="top" wrapText="1"/>
    </xf>
    <xf numFmtId="0" fontId="15" fillId="0" borderId="10" xfId="0" applyFont="1" applyFill="1" applyBorder="1" applyAlignment="1">
      <alignment vertical="top" wrapText="1"/>
    </xf>
    <xf numFmtId="0" fontId="15" fillId="0" borderId="15" xfId="0" applyFont="1" applyFill="1" applyBorder="1" applyAlignment="1">
      <alignment vertical="top" wrapText="1"/>
    </xf>
    <xf numFmtId="0" fontId="15" fillId="0" borderId="10" xfId="0" applyFont="1" applyBorder="1" applyAlignment="1">
      <alignment horizontal="center" vertical="top" wrapText="1"/>
    </xf>
    <xf numFmtId="0" fontId="14" fillId="0" borderId="15" xfId="0" applyFont="1" applyFill="1" applyBorder="1" applyAlignment="1">
      <alignment vertical="center" wrapText="1"/>
    </xf>
    <xf numFmtId="0" fontId="14" fillId="0" borderId="22" xfId="0" applyFont="1" applyFill="1" applyBorder="1" applyAlignment="1">
      <alignment vertical="top" wrapText="1"/>
    </xf>
    <xf numFmtId="0" fontId="15" fillId="0" borderId="15" xfId="0" applyFont="1" applyBorder="1" applyAlignment="1">
      <alignment horizontal="center" vertical="top" wrapText="1"/>
    </xf>
    <xf numFmtId="0" fontId="5" fillId="33" borderId="23" xfId="0" applyFont="1" applyFill="1" applyBorder="1" applyAlignment="1">
      <alignment horizontal="center" vertical="top" wrapText="1"/>
    </xf>
    <xf numFmtId="0" fontId="14" fillId="0" borderId="24" xfId="0" applyFont="1" applyFill="1" applyBorder="1" applyAlignment="1">
      <alignment vertical="top" wrapText="1"/>
    </xf>
    <xf numFmtId="0" fontId="14" fillId="0" borderId="19" xfId="0" applyFont="1" applyFill="1" applyBorder="1" applyAlignment="1">
      <alignment vertical="center" wrapText="1"/>
    </xf>
    <xf numFmtId="0" fontId="15" fillId="0" borderId="19" xfId="0" applyFont="1" applyFill="1" applyBorder="1" applyAlignment="1">
      <alignment vertical="center" wrapText="1"/>
    </xf>
    <xf numFmtId="0" fontId="15" fillId="0" borderId="19" xfId="0" applyFont="1" applyBorder="1" applyAlignment="1">
      <alignment horizontal="center" vertical="top" wrapText="1"/>
    </xf>
    <xf numFmtId="0" fontId="16" fillId="0" borderId="19" xfId="0" applyFont="1" applyFill="1" applyBorder="1" applyAlignment="1">
      <alignment horizontal="center" vertical="top" wrapText="1"/>
    </xf>
    <xf numFmtId="0" fontId="16" fillId="0" borderId="19" xfId="0" applyFont="1" applyBorder="1" applyAlignment="1">
      <alignment horizontal="left" vertical="top" wrapText="1"/>
    </xf>
    <xf numFmtId="0" fontId="85" fillId="5" borderId="17" xfId="0" applyFont="1" applyFill="1" applyBorder="1" applyAlignment="1">
      <alignment horizontal="left" vertical="top" wrapText="1"/>
    </xf>
    <xf numFmtId="0" fontId="11" fillId="5" borderId="17" xfId="0" applyFont="1" applyFill="1" applyBorder="1" applyAlignment="1">
      <alignment horizontal="left" vertical="top" wrapText="1"/>
    </xf>
    <xf numFmtId="0" fontId="11" fillId="5" borderId="17" xfId="0" applyFont="1" applyFill="1" applyBorder="1" applyAlignment="1">
      <alignment horizontal="center" vertical="center" wrapText="1"/>
    </xf>
    <xf numFmtId="0" fontId="11" fillId="5" borderId="17" xfId="0" applyFont="1" applyFill="1" applyBorder="1" applyAlignment="1">
      <alignment horizontal="center" vertical="center"/>
    </xf>
    <xf numFmtId="0" fontId="85" fillId="5" borderId="19" xfId="0" applyFont="1" applyFill="1" applyBorder="1" applyAlignment="1">
      <alignment vertical="top" wrapText="1"/>
    </xf>
    <xf numFmtId="0" fontId="11" fillId="5" borderId="19" xfId="0" applyFont="1" applyFill="1" applyBorder="1" applyAlignment="1">
      <alignment horizontal="left" vertical="top" wrapText="1"/>
    </xf>
    <xf numFmtId="0" fontId="11" fillId="5" borderId="19" xfId="0" applyFont="1" applyFill="1" applyBorder="1" applyAlignment="1">
      <alignment horizontal="center" vertical="center" wrapText="1"/>
    </xf>
    <xf numFmtId="0" fontId="11" fillId="5" borderId="19" xfId="0" applyFont="1" applyFill="1" applyBorder="1" applyAlignment="1">
      <alignment horizontal="center" vertical="center"/>
    </xf>
    <xf numFmtId="0" fontId="18" fillId="33" borderId="20" xfId="0" applyFont="1" applyFill="1" applyBorder="1" applyAlignment="1">
      <alignment horizontal="center" vertical="top" wrapText="1"/>
    </xf>
    <xf numFmtId="0" fontId="18" fillId="0" borderId="25" xfId="0" applyFont="1" applyBorder="1" applyAlignment="1">
      <alignment vertical="top" wrapText="1"/>
    </xf>
    <xf numFmtId="0" fontId="18" fillId="0" borderId="21" xfId="0" applyFont="1" applyBorder="1" applyAlignment="1">
      <alignment vertical="top" wrapText="1"/>
    </xf>
    <xf numFmtId="0" fontId="18" fillId="0" borderId="12" xfId="0" applyFont="1" applyFill="1" applyBorder="1" applyAlignment="1">
      <alignment vertical="top" wrapText="1"/>
    </xf>
    <xf numFmtId="0" fontId="19" fillId="0" borderId="12" xfId="0" applyFont="1" applyFill="1" applyBorder="1" applyAlignment="1">
      <alignment vertical="top" wrapText="1"/>
    </xf>
    <xf numFmtId="0" fontId="19"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20" fillId="0" borderId="12" xfId="0" applyFont="1" applyFill="1" applyBorder="1" applyAlignment="1">
      <alignment horizontal="center" vertical="top" wrapText="1"/>
    </xf>
    <xf numFmtId="0" fontId="21" fillId="0" borderId="12" xfId="0" applyFont="1" applyBorder="1" applyAlignment="1">
      <alignment horizontal="left" vertical="top" wrapText="1"/>
    </xf>
    <xf numFmtId="0" fontId="18" fillId="33" borderId="18" xfId="0" applyFont="1" applyFill="1" applyBorder="1" applyAlignment="1">
      <alignment horizontal="center" vertical="top" wrapText="1"/>
    </xf>
    <xf numFmtId="0" fontId="18" fillId="0" borderId="10" xfId="0" applyFont="1" applyBorder="1" applyAlignment="1">
      <alignment vertical="top" wrapText="1"/>
    </xf>
    <xf numFmtId="0" fontId="18" fillId="0" borderId="10" xfId="0" applyFont="1" applyFill="1" applyBorder="1" applyAlignment="1">
      <alignment vertical="top" wrapText="1"/>
    </xf>
    <xf numFmtId="0" fontId="18" fillId="0" borderId="10" xfId="0" applyFont="1" applyFill="1" applyBorder="1" applyAlignment="1">
      <alignment vertical="center" wrapText="1"/>
    </xf>
    <xf numFmtId="0" fontId="19" fillId="0" borderId="10" xfId="0" applyFont="1" applyFill="1" applyBorder="1" applyAlignment="1">
      <alignment vertical="top" wrapText="1"/>
    </xf>
    <xf numFmtId="0" fontId="19" fillId="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20" fillId="0" borderId="10" xfId="0" applyFont="1" applyFill="1" applyBorder="1" applyAlignment="1">
      <alignment horizontal="center" vertical="top" wrapText="1"/>
    </xf>
    <xf numFmtId="0" fontId="20" fillId="0" borderId="10" xfId="0" applyFont="1" applyBorder="1" applyAlignment="1">
      <alignment horizontal="left" vertical="top" wrapText="1"/>
    </xf>
    <xf numFmtId="0" fontId="18" fillId="0" borderId="10" xfId="0" applyFont="1" applyFill="1" applyBorder="1" applyAlignment="1">
      <alignment horizontal="left" vertical="top" wrapText="1"/>
    </xf>
    <xf numFmtId="0" fontId="19" fillId="0" borderId="10" xfId="0" applyFont="1" applyFill="1" applyBorder="1" applyAlignment="1">
      <alignment horizontal="left" vertical="top" wrapText="1"/>
    </xf>
    <xf numFmtId="0" fontId="21" fillId="0" borderId="10" xfId="0" applyFont="1" applyBorder="1" applyAlignment="1">
      <alignment horizontal="left" vertical="top" wrapText="1"/>
    </xf>
    <xf numFmtId="0" fontId="18" fillId="33" borderId="23" xfId="0" applyFont="1" applyFill="1" applyBorder="1" applyAlignment="1">
      <alignment horizontal="center" vertical="top" wrapText="1"/>
    </xf>
    <xf numFmtId="0" fontId="18" fillId="0" borderId="19" xfId="0" applyFont="1" applyFill="1" applyBorder="1" applyAlignment="1">
      <alignment horizontal="left" vertical="top" wrapText="1"/>
    </xf>
    <xf numFmtId="0" fontId="19" fillId="0" borderId="19" xfId="0" applyFont="1" applyFill="1" applyBorder="1" applyAlignment="1">
      <alignment horizontal="left" vertical="top" wrapText="1"/>
    </xf>
    <xf numFmtId="0" fontId="11" fillId="33" borderId="10" xfId="0" applyFont="1" applyFill="1" applyBorder="1" applyAlignment="1">
      <alignment horizontal="center" vertical="center" wrapText="1"/>
    </xf>
    <xf numFmtId="164" fontId="5" fillId="3" borderId="10" xfId="42" applyNumberFormat="1" applyFont="1" applyFill="1" applyBorder="1" applyAlignment="1">
      <alignment horizontal="center" vertical="center"/>
    </xf>
    <xf numFmtId="0" fontId="5" fillId="5" borderId="10" xfId="0" applyFont="1" applyFill="1" applyBorder="1" applyAlignment="1">
      <alignment vertical="top" wrapText="1"/>
    </xf>
    <xf numFmtId="0" fontId="24" fillId="5" borderId="10" xfId="0" applyFont="1" applyFill="1" applyBorder="1" applyAlignment="1">
      <alignment horizontal="left" vertical="top"/>
    </xf>
    <xf numFmtId="0" fontId="68" fillId="5" borderId="10" xfId="18" applyBorder="1" applyAlignment="1">
      <alignment horizontal="center" vertical="center" wrapText="1"/>
    </xf>
    <xf numFmtId="0" fontId="24" fillId="5" borderId="10" xfId="0" applyFont="1" applyFill="1" applyBorder="1" applyAlignment="1">
      <alignment vertical="top" wrapText="1"/>
    </xf>
    <xf numFmtId="0" fontId="24" fillId="5" borderId="10" xfId="0" applyFont="1" applyFill="1" applyBorder="1" applyAlignment="1">
      <alignment horizontal="left" vertical="top" wrapText="1"/>
    </xf>
    <xf numFmtId="0" fontId="5" fillId="0" borderId="10" xfId="0" applyFont="1" applyBorder="1" applyAlignment="1">
      <alignment vertical="top" wrapText="1"/>
    </xf>
    <xf numFmtId="0" fontId="25" fillId="36" borderId="10" xfId="0" applyFont="1" applyFill="1" applyBorder="1" applyAlignment="1">
      <alignment vertical="top" wrapText="1"/>
    </xf>
    <xf numFmtId="0" fontId="26" fillId="0" borderId="10" xfId="0" applyFont="1" applyBorder="1" applyAlignment="1">
      <alignment horizontal="center" vertical="center" wrapText="1"/>
    </xf>
    <xf numFmtId="0" fontId="26" fillId="0" borderId="10" xfId="0" applyFont="1" applyBorder="1" applyAlignment="1">
      <alignment vertical="top" wrapText="1"/>
    </xf>
    <xf numFmtId="164" fontId="5" fillId="0" borderId="10" xfId="42" applyNumberFormat="1" applyFont="1" applyBorder="1" applyAlignment="1">
      <alignment horizontal="center" vertical="center" wrapText="1"/>
    </xf>
    <xf numFmtId="164" fontId="5" fillId="0" borderId="10" xfId="42" applyNumberFormat="1" applyFont="1" applyBorder="1" applyAlignment="1">
      <alignment horizontal="center" vertical="center"/>
    </xf>
    <xf numFmtId="0" fontId="26" fillId="36" borderId="10" xfId="0" applyFont="1" applyFill="1" applyBorder="1" applyAlignment="1">
      <alignment vertical="top" wrapText="1"/>
    </xf>
    <xf numFmtId="0" fontId="5" fillId="3" borderId="22" xfId="0" applyFont="1" applyFill="1" applyBorder="1" applyAlignment="1">
      <alignment horizontal="left" vertical="center" wrapText="1"/>
    </xf>
    <xf numFmtId="164" fontId="5" fillId="3" borderId="15" xfId="42" applyNumberFormat="1" applyFont="1" applyFill="1" applyBorder="1" applyAlignment="1">
      <alignment horizontal="center" vertical="center"/>
    </xf>
    <xf numFmtId="0" fontId="5" fillId="5" borderId="11" xfId="0" applyFont="1" applyFill="1" applyBorder="1" applyAlignment="1">
      <alignment horizontal="left" vertical="top" wrapText="1"/>
    </xf>
    <xf numFmtId="0" fontId="26" fillId="5" borderId="10" xfId="0" applyFont="1" applyFill="1" applyBorder="1" applyAlignment="1">
      <alignment horizontal="center" vertical="center"/>
    </xf>
    <xf numFmtId="0" fontId="26" fillId="0" borderId="10" xfId="0" applyFont="1" applyBorder="1" applyAlignment="1">
      <alignment horizontal="center" vertical="center" wrapText="1"/>
    </xf>
    <xf numFmtId="164" fontId="86" fillId="0" borderId="10" xfId="42" applyNumberFormat="1" applyFont="1" applyBorder="1" applyAlignment="1">
      <alignment horizontal="center" vertical="center" wrapText="1"/>
    </xf>
    <xf numFmtId="0" fontId="84" fillId="0" borderId="10" xfId="0" applyFont="1" applyBorder="1" applyAlignment="1">
      <alignment horizontal="center" vertical="center" wrapText="1"/>
    </xf>
    <xf numFmtId="3" fontId="5" fillId="5" borderId="10" xfId="0" applyNumberFormat="1" applyFont="1" applyFill="1" applyBorder="1" applyAlignment="1">
      <alignment horizontal="left" vertical="top" wrapText="1"/>
    </xf>
    <xf numFmtId="0" fontId="26" fillId="36" borderId="10" xfId="0" applyFont="1" applyFill="1" applyBorder="1" applyAlignment="1">
      <alignment horizontal="left" vertical="top" wrapText="1"/>
    </xf>
    <xf numFmtId="0" fontId="26" fillId="0" borderId="10" xfId="0" applyFont="1" applyFill="1" applyBorder="1" applyAlignment="1">
      <alignment horizontal="center" vertical="center" wrapText="1"/>
    </xf>
    <xf numFmtId="164" fontId="5" fillId="0" borderId="10" xfId="42" applyNumberFormat="1" applyFont="1" applyFill="1" applyBorder="1" applyAlignment="1">
      <alignment horizontal="center" vertical="center" wrapText="1"/>
    </xf>
    <xf numFmtId="164" fontId="5" fillId="0" borderId="10" xfId="42" applyNumberFormat="1" applyFont="1" applyFill="1" applyBorder="1" applyAlignment="1">
      <alignment horizontal="center" vertical="center"/>
    </xf>
    <xf numFmtId="0" fontId="11" fillId="5" borderId="10" xfId="0" applyFont="1" applyFill="1" applyBorder="1" applyAlignment="1">
      <alignment horizontal="center" vertical="center" wrapText="1"/>
    </xf>
    <xf numFmtId="0" fontId="11" fillId="5" borderId="10" xfId="0" applyFont="1" applyFill="1" applyBorder="1" applyAlignment="1">
      <alignment vertical="top" wrapText="1"/>
    </xf>
    <xf numFmtId="0" fontId="87" fillId="5" borderId="10" xfId="0" applyFont="1" applyFill="1" applyBorder="1" applyAlignment="1">
      <alignment vertical="top" wrapText="1"/>
    </xf>
    <xf numFmtId="0" fontId="11" fillId="5" borderId="10" xfId="0" applyFont="1" applyFill="1" applyBorder="1" applyAlignment="1">
      <alignment horizontal="left" vertical="top" wrapText="1"/>
    </xf>
    <xf numFmtId="0" fontId="11" fillId="36" borderId="10" xfId="0" applyFont="1" applyFill="1" applyBorder="1" applyAlignment="1">
      <alignment horizontal="center" vertical="center" wrapText="1"/>
    </xf>
    <xf numFmtId="0" fontId="11" fillId="5" borderId="10" xfId="0" applyFont="1" applyFill="1" applyBorder="1" applyAlignment="1">
      <alignment horizontal="left" vertical="center" wrapText="1"/>
    </xf>
    <xf numFmtId="164" fontId="11" fillId="5" borderId="10" xfId="42" applyNumberFormat="1" applyFont="1" applyFill="1" applyBorder="1" applyAlignment="1">
      <alignment horizontal="center" vertical="center"/>
    </xf>
    <xf numFmtId="0" fontId="11" fillId="34" borderId="10" xfId="0" applyFont="1" applyFill="1" applyBorder="1" applyAlignment="1">
      <alignment horizontal="center" vertical="center" wrapText="1"/>
    </xf>
    <xf numFmtId="0" fontId="11" fillId="0" borderId="15" xfId="0" applyFont="1" applyBorder="1" applyAlignment="1">
      <alignment vertical="top" wrapText="1"/>
    </xf>
    <xf numFmtId="0" fontId="11" fillId="0" borderId="10" xfId="0" applyFont="1" applyBorder="1" applyAlignment="1">
      <alignment vertical="top" wrapText="1"/>
    </xf>
    <xf numFmtId="0" fontId="11" fillId="34" borderId="10" xfId="0" applyFont="1" applyFill="1" applyBorder="1" applyAlignment="1">
      <alignment horizontal="left" vertical="top" wrapText="1"/>
    </xf>
    <xf numFmtId="3" fontId="5" fillId="34" borderId="10" xfId="0" applyNumberFormat="1" applyFont="1" applyFill="1" applyBorder="1" applyAlignment="1">
      <alignment horizontal="left" vertical="center" wrapText="1"/>
    </xf>
    <xf numFmtId="0" fontId="11" fillId="34" borderId="10" xfId="0" applyFont="1" applyFill="1" applyBorder="1" applyAlignment="1">
      <alignment vertical="top" wrapText="1"/>
    </xf>
    <xf numFmtId="0" fontId="11" fillId="37" borderId="10" xfId="0" applyFont="1" applyFill="1" applyBorder="1" applyAlignment="1">
      <alignment horizontal="center" vertical="center" wrapText="1"/>
    </xf>
    <xf numFmtId="0" fontId="11" fillId="34" borderId="10" xfId="0" applyFont="1" applyFill="1" applyBorder="1" applyAlignment="1">
      <alignment horizontal="left" vertical="center" wrapText="1"/>
    </xf>
    <xf numFmtId="164" fontId="11" fillId="34" borderId="10" xfId="42" applyNumberFormat="1" applyFont="1" applyFill="1" applyBorder="1" applyAlignment="1">
      <alignment horizontal="center" vertical="center"/>
    </xf>
    <xf numFmtId="0" fontId="11" fillId="34" borderId="13" xfId="0" applyFont="1" applyFill="1" applyBorder="1" applyAlignment="1">
      <alignment horizontal="center" vertical="center" wrapText="1"/>
    </xf>
    <xf numFmtId="0" fontId="11" fillId="34" borderId="26" xfId="0" applyFont="1" applyFill="1" applyBorder="1" applyAlignment="1">
      <alignment vertical="top" wrapText="1"/>
    </xf>
    <xf numFmtId="0" fontId="87" fillId="34" borderId="11" xfId="0" applyFont="1" applyFill="1" applyBorder="1" applyAlignment="1">
      <alignment vertical="top" wrapText="1"/>
    </xf>
    <xf numFmtId="0" fontId="5" fillId="34" borderId="10"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87" fillId="5" borderId="0" xfId="0" applyFont="1" applyFill="1" applyAlignment="1">
      <alignment horizontal="justify" vertical="top" wrapText="1"/>
    </xf>
    <xf numFmtId="0" fontId="11" fillId="33" borderId="12" xfId="0" applyFont="1" applyFill="1" applyBorder="1" applyAlignment="1">
      <alignment horizontal="center" vertical="center" wrapText="1"/>
    </xf>
    <xf numFmtId="0" fontId="11" fillId="0" borderId="10" xfId="0" applyFont="1" applyFill="1" applyBorder="1" applyAlignment="1">
      <alignment vertical="top" wrapText="1"/>
    </xf>
    <xf numFmtId="0" fontId="11" fillId="36" borderId="12" xfId="0" applyFont="1" applyFill="1" applyBorder="1" applyAlignment="1">
      <alignment horizontal="left" vertical="top" wrapText="1"/>
    </xf>
    <xf numFmtId="0" fontId="11" fillId="0" borderId="10" xfId="0" applyFont="1" applyFill="1" applyBorder="1" applyAlignment="1">
      <alignment vertical="top"/>
    </xf>
    <xf numFmtId="0" fontId="11" fillId="0" borderId="12" xfId="0" applyFont="1" applyBorder="1" applyAlignment="1">
      <alignment horizontal="center" vertical="center" wrapText="1"/>
    </xf>
    <xf numFmtId="0" fontId="11" fillId="37" borderId="12" xfId="0" applyFont="1" applyFill="1" applyBorder="1" applyAlignment="1">
      <alignment horizontal="center" vertical="center" wrapText="1"/>
    </xf>
    <xf numFmtId="0" fontId="11" fillId="0" borderId="10" xfId="0" applyFont="1" applyBorder="1" applyAlignment="1">
      <alignment horizontal="left" vertical="top" wrapText="1"/>
    </xf>
    <xf numFmtId="164" fontId="11" fillId="0" borderId="12" xfId="42" applyNumberFormat="1" applyFont="1" applyBorder="1" applyAlignment="1">
      <alignment horizontal="center" vertical="center" wrapText="1"/>
    </xf>
    <xf numFmtId="164" fontId="11" fillId="0" borderId="12" xfId="42" applyNumberFormat="1" applyFont="1" applyBorder="1" applyAlignment="1">
      <alignment horizontal="center" vertical="center"/>
    </xf>
    <xf numFmtId="0" fontId="11" fillId="33" borderId="15" xfId="0" applyFont="1" applyFill="1" applyBorder="1" applyAlignment="1">
      <alignment horizontal="center" vertical="center" wrapText="1"/>
    </xf>
    <xf numFmtId="0" fontId="11" fillId="36" borderId="21" xfId="0" applyFont="1" applyFill="1" applyBorder="1" applyAlignment="1">
      <alignment horizontal="left" vertical="top" wrapText="1"/>
    </xf>
    <xf numFmtId="0" fontId="11" fillId="0" borderId="21" xfId="0" applyFont="1" applyBorder="1" applyAlignment="1">
      <alignment horizontal="center" vertical="center" wrapText="1"/>
    </xf>
    <xf numFmtId="0" fontId="11" fillId="37" borderId="21" xfId="0" applyFont="1" applyFill="1" applyBorder="1" applyAlignment="1">
      <alignment horizontal="center" vertical="center" wrapText="1"/>
    </xf>
    <xf numFmtId="164" fontId="11" fillId="0" borderId="21" xfId="42" applyNumberFormat="1" applyFont="1" applyBorder="1" applyAlignment="1">
      <alignment horizontal="center" vertical="center" wrapText="1"/>
    </xf>
    <xf numFmtId="164" fontId="11" fillId="0" borderId="21" xfId="42" applyNumberFormat="1" applyFont="1" applyBorder="1" applyAlignment="1">
      <alignment horizontal="center" vertical="center"/>
    </xf>
    <xf numFmtId="0" fontId="11" fillId="0" borderId="15" xfId="0" applyFont="1" applyFill="1" applyBorder="1" applyAlignment="1">
      <alignment vertical="top" wrapText="1"/>
    </xf>
    <xf numFmtId="0" fontId="11" fillId="36" borderId="15" xfId="0" applyFont="1" applyFill="1" applyBorder="1" applyAlignment="1">
      <alignment horizontal="left" vertical="top" wrapText="1"/>
    </xf>
    <xf numFmtId="0" fontId="11" fillId="0" borderId="15" xfId="0" applyFont="1" applyBorder="1" applyAlignment="1">
      <alignment horizontal="center" vertical="center" wrapText="1"/>
    </xf>
    <xf numFmtId="0" fontId="11" fillId="37" borderId="15" xfId="0" applyFont="1" applyFill="1" applyBorder="1" applyAlignment="1">
      <alignment horizontal="center" vertical="center" wrapText="1"/>
    </xf>
    <xf numFmtId="164" fontId="11" fillId="0" borderId="15" xfId="42" applyNumberFormat="1" applyFont="1" applyBorder="1" applyAlignment="1">
      <alignment horizontal="center" vertical="center" wrapText="1"/>
    </xf>
    <xf numFmtId="164" fontId="11" fillId="0" borderId="15" xfId="42" applyNumberFormat="1" applyFont="1" applyBorder="1" applyAlignment="1">
      <alignment horizontal="center" vertical="center"/>
    </xf>
    <xf numFmtId="164" fontId="11" fillId="5" borderId="13" xfId="42" applyNumberFormat="1" applyFont="1" applyFill="1" applyBorder="1" applyAlignment="1">
      <alignment horizontal="center" vertical="center"/>
    </xf>
    <xf numFmtId="0" fontId="11" fillId="34" borderId="10" xfId="0" applyFont="1" applyFill="1" applyBorder="1" applyAlignment="1">
      <alignment horizontal="center" vertical="top" wrapText="1"/>
    </xf>
    <xf numFmtId="0" fontId="87" fillId="34" borderId="10" xfId="0" applyFont="1" applyFill="1" applyBorder="1" applyAlignment="1">
      <alignment vertical="top" wrapText="1"/>
    </xf>
    <xf numFmtId="0" fontId="11" fillId="34" borderId="12" xfId="0" applyFont="1" applyFill="1" applyBorder="1" applyAlignment="1">
      <alignment horizontal="left" vertical="top" wrapText="1"/>
    </xf>
    <xf numFmtId="0" fontId="11" fillId="33" borderId="12" xfId="0" applyFont="1" applyFill="1" applyBorder="1" applyAlignment="1">
      <alignment horizontal="left" vertical="top" wrapText="1"/>
    </xf>
    <xf numFmtId="0" fontId="11" fillId="34" borderId="12" xfId="0" applyFont="1" applyFill="1" applyBorder="1" applyAlignment="1">
      <alignment horizontal="center" vertical="center" wrapText="1"/>
    </xf>
    <xf numFmtId="0" fontId="11" fillId="34" borderId="12" xfId="0" applyFont="1" applyFill="1" applyBorder="1" applyAlignment="1">
      <alignment horizontal="left" vertical="center" wrapText="1"/>
    </xf>
    <xf numFmtId="164" fontId="11" fillId="34" borderId="12" xfId="42" applyNumberFormat="1" applyFont="1" applyFill="1" applyBorder="1" applyAlignment="1">
      <alignment horizontal="center" vertical="center"/>
    </xf>
    <xf numFmtId="0" fontId="5" fillId="33" borderId="12" xfId="0" applyFont="1" applyFill="1" applyBorder="1" applyAlignment="1">
      <alignment horizontal="left" vertical="top" wrapText="1"/>
    </xf>
    <xf numFmtId="0" fontId="11" fillId="5" borderId="12" xfId="0" applyFont="1" applyFill="1" applyBorder="1" applyAlignment="1">
      <alignment horizontal="left" vertical="top" wrapText="1"/>
    </xf>
    <xf numFmtId="0" fontId="11" fillId="5" borderId="12" xfId="0" applyFont="1" applyFill="1" applyBorder="1" applyAlignment="1">
      <alignment horizontal="center" vertical="center" wrapText="1"/>
    </xf>
    <xf numFmtId="0" fontId="11" fillId="36" borderId="12" xfId="0" applyFont="1" applyFill="1" applyBorder="1" applyAlignment="1">
      <alignment horizontal="center" vertical="center" wrapText="1"/>
    </xf>
    <xf numFmtId="0" fontId="11" fillId="5" borderId="12" xfId="0" applyFont="1" applyFill="1" applyBorder="1" applyAlignment="1">
      <alignment horizontal="left" vertical="center" wrapText="1"/>
    </xf>
    <xf numFmtId="164" fontId="11" fillId="5" borderId="12" xfId="42" applyNumberFormat="1" applyFont="1" applyFill="1" applyBorder="1" applyAlignment="1">
      <alignment horizontal="center" vertical="center"/>
    </xf>
    <xf numFmtId="0" fontId="11" fillId="34" borderId="12" xfId="0" applyFont="1" applyFill="1" applyBorder="1" applyAlignment="1">
      <alignment horizontal="center" vertical="top" wrapText="1"/>
    </xf>
    <xf numFmtId="0" fontId="11" fillId="0" borderId="12" xfId="0" applyFont="1" applyBorder="1" applyAlignment="1">
      <alignment horizontal="left" vertical="top" wrapText="1"/>
    </xf>
    <xf numFmtId="0" fontId="11" fillId="0" borderId="12" xfId="0" applyFont="1" applyFill="1" applyBorder="1" applyAlignment="1">
      <alignment horizontal="left" vertical="top" wrapText="1"/>
    </xf>
    <xf numFmtId="0" fontId="11" fillId="0" borderId="12" xfId="0" applyFont="1" applyBorder="1" applyAlignment="1">
      <alignment horizontal="left" vertical="center" wrapText="1"/>
    </xf>
    <xf numFmtId="164" fontId="11" fillId="34" borderId="10" xfId="42" applyNumberFormat="1" applyFont="1" applyFill="1" applyBorder="1" applyAlignment="1">
      <alignment horizontal="center" vertical="center" wrapText="1"/>
    </xf>
    <xf numFmtId="0" fontId="11" fillId="34" borderId="15" xfId="0" applyFont="1" applyFill="1" applyBorder="1" applyAlignment="1">
      <alignment horizontal="center" vertical="top" wrapText="1"/>
    </xf>
    <xf numFmtId="0" fontId="11" fillId="34" borderId="15" xfId="0" applyFont="1" applyFill="1" applyBorder="1" applyAlignment="1">
      <alignment horizontal="left" vertical="top" wrapText="1"/>
    </xf>
    <xf numFmtId="0" fontId="11" fillId="34" borderId="15" xfId="0" applyFont="1" applyFill="1" applyBorder="1" applyAlignment="1">
      <alignment horizontal="center" vertical="center" wrapText="1"/>
    </xf>
    <xf numFmtId="0" fontId="11" fillId="34" borderId="15" xfId="0" applyFont="1" applyFill="1" applyBorder="1" applyAlignment="1">
      <alignment horizontal="left" vertical="center" wrapText="1"/>
    </xf>
    <xf numFmtId="164" fontId="11" fillId="34" borderId="15" xfId="42" applyNumberFormat="1" applyFont="1" applyFill="1" applyBorder="1" applyAlignment="1">
      <alignment horizontal="center" vertical="center" wrapText="1"/>
    </xf>
    <xf numFmtId="164" fontId="11" fillId="34" borderId="15" xfId="42" applyNumberFormat="1" applyFont="1" applyFill="1" applyBorder="1" applyAlignment="1">
      <alignment horizontal="center" vertical="center"/>
    </xf>
    <xf numFmtId="0" fontId="11" fillId="5" borderId="10" xfId="0" applyFont="1" applyFill="1" applyBorder="1" applyAlignment="1">
      <alignment horizontal="center" vertical="top" wrapText="1"/>
    </xf>
    <xf numFmtId="0" fontId="11" fillId="5" borderId="10" xfId="0" applyFont="1" applyFill="1" applyBorder="1" applyAlignment="1">
      <alignment horizontal="left" vertical="top"/>
    </xf>
    <xf numFmtId="0" fontId="11" fillId="5" borderId="10" xfId="0" applyFont="1" applyFill="1" applyBorder="1" applyAlignment="1">
      <alignment horizontal="center" vertical="center"/>
    </xf>
    <xf numFmtId="0" fontId="11" fillId="36" borderId="10" xfId="0" applyFont="1" applyFill="1" applyBorder="1" applyAlignment="1">
      <alignment horizontal="center" vertical="center"/>
    </xf>
    <xf numFmtId="164" fontId="87" fillId="0" borderId="10" xfId="42" applyNumberFormat="1" applyFont="1" applyBorder="1" applyAlignment="1">
      <alignment horizontal="left" vertical="top" wrapText="1"/>
    </xf>
    <xf numFmtId="0" fontId="87" fillId="34" borderId="0" xfId="0" applyFont="1" applyFill="1" applyAlignment="1">
      <alignment vertical="top" wrapText="1"/>
    </xf>
    <xf numFmtId="0" fontId="11" fillId="34" borderId="10" xfId="0" applyFont="1" applyFill="1" applyBorder="1" applyAlignment="1">
      <alignment horizontal="left" vertical="top"/>
    </xf>
    <xf numFmtId="0" fontId="5" fillId="33" borderId="10" xfId="0" applyFont="1" applyFill="1" applyBorder="1" applyAlignment="1">
      <alignment horizontal="left" vertical="top"/>
    </xf>
    <xf numFmtId="0" fontId="11" fillId="34" borderId="10"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10" xfId="0" applyFont="1" applyFill="1" applyBorder="1" applyAlignment="1">
      <alignment horizontal="left" vertical="top"/>
    </xf>
    <xf numFmtId="164" fontId="87" fillId="34" borderId="10" xfId="42" applyNumberFormat="1" applyFont="1" applyFill="1" applyBorder="1" applyAlignment="1">
      <alignment horizontal="left" vertical="top" wrapText="1"/>
    </xf>
    <xf numFmtId="0" fontId="11" fillId="0" borderId="10" xfId="0" applyFont="1" applyFill="1" applyBorder="1" applyAlignment="1">
      <alignment horizontal="center" vertical="center"/>
    </xf>
    <xf numFmtId="0" fontId="11" fillId="36" borderId="10" xfId="0" applyFont="1" applyFill="1" applyBorder="1" applyAlignment="1">
      <alignment horizontal="left" vertical="top" wrapText="1"/>
    </xf>
    <xf numFmtId="0" fontId="11" fillId="0" borderId="10" xfId="0" applyFont="1" applyBorder="1" applyAlignment="1">
      <alignment horizontal="center" vertical="center" wrapText="1"/>
    </xf>
    <xf numFmtId="0" fontId="11" fillId="0" borderId="10" xfId="0" applyFont="1" applyBorder="1" applyAlignment="1">
      <alignment horizontal="left" vertical="center" wrapText="1"/>
    </xf>
    <xf numFmtId="164" fontId="11" fillId="0" borderId="10" xfId="42" applyNumberFormat="1" applyFont="1" applyBorder="1" applyAlignment="1">
      <alignment horizontal="center" vertical="center" wrapText="1"/>
    </xf>
    <xf numFmtId="164" fontId="11" fillId="0" borderId="10" xfId="42" applyNumberFormat="1" applyFont="1" applyBorder="1" applyAlignment="1">
      <alignment horizontal="center" vertical="center"/>
    </xf>
    <xf numFmtId="0" fontId="11" fillId="0" borderId="11" xfId="0" applyFont="1" applyBorder="1" applyAlignment="1">
      <alignment horizontal="left" vertical="top" wrapText="1"/>
    </xf>
    <xf numFmtId="0" fontId="11" fillId="3" borderId="11" xfId="0" applyFont="1" applyFill="1" applyBorder="1" applyAlignment="1">
      <alignment horizontal="left" vertical="center" wrapText="1"/>
    </xf>
    <xf numFmtId="164" fontId="11" fillId="3" borderId="11" xfId="42" applyNumberFormat="1" applyFont="1" applyFill="1" applyBorder="1" applyAlignment="1">
      <alignment horizontal="left" vertical="center" wrapText="1"/>
    </xf>
    <xf numFmtId="0" fontId="5" fillId="5" borderId="10" xfId="0" applyFont="1" applyFill="1" applyBorder="1" applyAlignment="1">
      <alignment horizontal="justify" vertical="top" wrapText="1"/>
    </xf>
    <xf numFmtId="0" fontId="5" fillId="38" borderId="10" xfId="0" applyFont="1" applyFill="1" applyBorder="1" applyAlignment="1">
      <alignment horizontal="center" vertical="center"/>
    </xf>
    <xf numFmtId="0" fontId="5" fillId="39" borderId="10" xfId="0" applyFont="1" applyFill="1" applyBorder="1" applyAlignment="1">
      <alignment horizontal="center" vertical="center"/>
    </xf>
    <xf numFmtId="0" fontId="5" fillId="7" borderId="12" xfId="0" applyFont="1" applyFill="1" applyBorder="1" applyAlignment="1">
      <alignment vertical="top" wrapText="1"/>
    </xf>
    <xf numFmtId="0" fontId="5" fillId="0" borderId="10" xfId="0" applyFont="1" applyFill="1" applyBorder="1" applyAlignment="1">
      <alignment horizontal="left" vertical="top" wrapText="1"/>
    </xf>
    <xf numFmtId="0" fontId="5" fillId="36" borderId="10" xfId="0" applyFont="1" applyFill="1" applyBorder="1" applyAlignment="1">
      <alignment horizontal="left" vertical="center" wrapText="1"/>
    </xf>
    <xf numFmtId="3" fontId="5" fillId="0" borderId="10" xfId="0" applyNumberFormat="1" applyFont="1" applyBorder="1" applyAlignment="1">
      <alignment horizontal="center" vertical="center"/>
    </xf>
    <xf numFmtId="0" fontId="5" fillId="0" borderId="10" xfId="0" applyFont="1" applyFill="1" applyBorder="1" applyAlignment="1">
      <alignment horizontal="center" vertical="top" wrapText="1"/>
    </xf>
    <xf numFmtId="0" fontId="5" fillId="34" borderId="15" xfId="0" applyFont="1" applyFill="1" applyBorder="1" applyAlignment="1">
      <alignment vertical="top" wrapText="1"/>
    </xf>
    <xf numFmtId="0" fontId="5" fillId="7" borderId="12" xfId="0" applyFont="1" applyFill="1" applyBorder="1" applyAlignment="1">
      <alignment horizontal="center" vertical="top" wrapText="1"/>
    </xf>
    <xf numFmtId="0" fontId="5" fillId="7" borderId="10" xfId="0" applyFont="1" applyFill="1" applyBorder="1" applyAlignment="1">
      <alignment vertical="top" wrapText="1"/>
    </xf>
    <xf numFmtId="0" fontId="83" fillId="0" borderId="12" xfId="0" applyFont="1" applyFill="1" applyBorder="1" applyAlignment="1">
      <alignment horizontal="center" vertical="top" wrapText="1"/>
    </xf>
    <xf numFmtId="0" fontId="5" fillId="34" borderId="12" xfId="0" applyFont="1" applyFill="1" applyBorder="1" applyAlignment="1">
      <alignment vertical="top" wrapText="1"/>
    </xf>
    <xf numFmtId="0" fontId="5" fillId="34" borderId="10" xfId="0" applyFont="1" applyFill="1" applyBorder="1" applyAlignment="1">
      <alignment horizontal="left" vertical="top" wrapText="1"/>
    </xf>
    <xf numFmtId="0" fontId="5" fillId="7" borderId="21" xfId="0" applyFont="1" applyFill="1" applyBorder="1" applyAlignment="1">
      <alignment vertical="top" wrapText="1"/>
    </xf>
    <xf numFmtId="3" fontId="5" fillId="7" borderId="10" xfId="0" applyNumberFormat="1" applyFont="1" applyFill="1" applyBorder="1" applyAlignment="1">
      <alignment vertical="top" wrapText="1"/>
    </xf>
    <xf numFmtId="0" fontId="5" fillId="0" borderId="12" xfId="0" applyFont="1" applyBorder="1" applyAlignment="1">
      <alignment horizontal="left" vertical="center" wrapText="1"/>
    </xf>
    <xf numFmtId="0" fontId="83" fillId="0" borderId="10" xfId="0" applyFont="1" applyFill="1" applyBorder="1" applyAlignment="1">
      <alignment horizontal="center" vertical="top" wrapText="1"/>
    </xf>
    <xf numFmtId="0" fontId="5" fillId="0" borderId="12" xfId="0" applyFont="1" applyBorder="1" applyAlignment="1">
      <alignment horizontal="center" vertical="top" wrapText="1"/>
    </xf>
    <xf numFmtId="3" fontId="5" fillId="0" borderId="12" xfId="0" applyNumberFormat="1" applyFont="1" applyBorder="1" applyAlignment="1">
      <alignment horizontal="left" vertical="top" wrapText="1"/>
    </xf>
    <xf numFmtId="0" fontId="5" fillId="34" borderId="12" xfId="0" applyFont="1" applyFill="1" applyBorder="1" applyAlignment="1">
      <alignment horizontal="left" vertical="top" wrapText="1"/>
    </xf>
    <xf numFmtId="0" fontId="5" fillId="7" borderId="10" xfId="0" applyFont="1" applyFill="1" applyBorder="1" applyAlignment="1">
      <alignment vertical="center" wrapText="1"/>
    </xf>
    <xf numFmtId="3" fontId="5" fillId="7" borderId="10" xfId="0" applyNumberFormat="1" applyFont="1" applyFill="1" applyBorder="1" applyAlignment="1">
      <alignment vertical="center" wrapText="1"/>
    </xf>
    <xf numFmtId="0" fontId="5" fillId="0" borderId="10" xfId="0" applyFont="1" applyBorder="1" applyAlignment="1">
      <alignment horizontal="center" vertical="top" wrapText="1"/>
    </xf>
    <xf numFmtId="0" fontId="5" fillId="7" borderId="10" xfId="0" applyFont="1" applyFill="1" applyBorder="1" applyAlignment="1">
      <alignment horizontal="left" vertical="top" wrapText="1"/>
    </xf>
    <xf numFmtId="0" fontId="83" fillId="7" borderId="10" xfId="0" applyFont="1" applyFill="1" applyBorder="1" applyAlignment="1">
      <alignment vertical="top" wrapText="1"/>
    </xf>
    <xf numFmtId="0" fontId="83" fillId="34" borderId="10" xfId="0" applyFont="1" applyFill="1" applyBorder="1" applyAlignment="1">
      <alignment vertical="top" wrapText="1"/>
    </xf>
    <xf numFmtId="0" fontId="5" fillId="34" borderId="10" xfId="0" applyFont="1" applyFill="1" applyBorder="1" applyAlignment="1">
      <alignment horizontal="center" vertical="center"/>
    </xf>
    <xf numFmtId="0" fontId="5" fillId="36" borderId="10" xfId="0" applyFont="1" applyFill="1" applyBorder="1" applyAlignment="1">
      <alignment horizontal="left" vertical="top" wrapText="1"/>
    </xf>
    <xf numFmtId="3" fontId="5" fillId="34" borderId="10" xfId="0" applyNumberFormat="1" applyFont="1" applyFill="1" applyBorder="1" applyAlignment="1">
      <alignment vertical="top" wrapText="1"/>
    </xf>
    <xf numFmtId="0" fontId="5" fillId="7" borderId="10" xfId="0" applyFont="1" applyFill="1" applyBorder="1" applyAlignment="1">
      <alignment horizontal="center" vertical="center"/>
    </xf>
    <xf numFmtId="164" fontId="5" fillId="0" borderId="11" xfId="42" applyNumberFormat="1" applyFont="1" applyBorder="1" applyAlignment="1">
      <alignment horizontal="center" vertical="center" wrapText="1"/>
    </xf>
    <xf numFmtId="3" fontId="88" fillId="0" borderId="10" xfId="0" applyNumberFormat="1" applyFont="1" applyFill="1" applyBorder="1" applyAlignment="1">
      <alignment vertical="top" wrapText="1"/>
    </xf>
    <xf numFmtId="164" fontId="5" fillId="0" borderId="11" xfId="42" applyNumberFormat="1" applyFont="1" applyBorder="1" applyAlignment="1">
      <alignment horizontal="center" vertical="center"/>
    </xf>
    <xf numFmtId="164" fontId="6" fillId="0" borderId="10" xfId="42" applyNumberFormat="1" applyFont="1" applyBorder="1" applyAlignment="1">
      <alignment horizontal="center" vertical="top" wrapText="1"/>
    </xf>
    <xf numFmtId="164" fontId="6" fillId="3" borderId="10" xfId="0" applyNumberFormat="1" applyFont="1" applyFill="1" applyBorder="1" applyAlignment="1">
      <alignment horizontal="left" vertical="center" wrapText="1"/>
    </xf>
    <xf numFmtId="0" fontId="6" fillId="33" borderId="10" xfId="0" applyFont="1" applyFill="1" applyBorder="1" applyAlignment="1">
      <alignment horizontal="center" vertical="top" wrapText="1"/>
    </xf>
    <xf numFmtId="0" fontId="6" fillId="0" borderId="10" xfId="0" applyFont="1" applyBorder="1" applyAlignment="1">
      <alignment vertical="top" wrapText="1"/>
    </xf>
    <xf numFmtId="0" fontId="6" fillId="0" borderId="10" xfId="0" applyFont="1" applyFill="1" applyBorder="1" applyAlignment="1">
      <alignment vertical="top" wrapText="1"/>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164" fontId="6" fillId="0" borderId="10" xfId="42" applyNumberFormat="1" applyFont="1" applyBorder="1" applyAlignment="1">
      <alignment vertical="center" wrapText="1"/>
    </xf>
    <xf numFmtId="3" fontId="6" fillId="0" borderId="10" xfId="42" applyNumberFormat="1" applyFont="1" applyBorder="1" applyAlignment="1">
      <alignment horizontal="center" vertical="center"/>
    </xf>
    <xf numFmtId="0" fontId="5" fillId="0" borderId="0" xfId="0" applyFont="1" applyBorder="1" applyAlignment="1">
      <alignment wrapText="1"/>
    </xf>
    <xf numFmtId="164" fontId="6" fillId="0" borderId="10" xfId="42" applyNumberFormat="1" applyFont="1" applyBorder="1" applyAlignment="1">
      <alignment horizontal="left" vertical="center"/>
    </xf>
    <xf numFmtId="0" fontId="6" fillId="34" borderId="10" xfId="0" applyFont="1" applyFill="1" applyBorder="1" applyAlignment="1">
      <alignment vertical="top" wrapText="1"/>
    </xf>
    <xf numFmtId="0" fontId="6" fillId="34" borderId="10" xfId="0" applyFont="1" applyFill="1" applyBorder="1" applyAlignment="1">
      <alignment horizontal="center" vertical="center" wrapText="1"/>
    </xf>
    <xf numFmtId="0" fontId="40" fillId="34" borderId="10" xfId="0" applyFont="1" applyFill="1" applyBorder="1" applyAlignment="1">
      <alignment horizontal="center" vertical="center" wrapText="1"/>
    </xf>
    <xf numFmtId="164" fontId="6" fillId="34" borderId="10" xfId="42" applyNumberFormat="1" applyFont="1" applyFill="1" applyBorder="1" applyAlignment="1">
      <alignment horizontal="center" vertical="center" wrapText="1"/>
    </xf>
    <xf numFmtId="0" fontId="26" fillId="34" borderId="0" xfId="0" applyFont="1" applyFill="1" applyBorder="1" applyAlignment="1">
      <alignment vertical="center"/>
    </xf>
    <xf numFmtId="0" fontId="26" fillId="34" borderId="0" xfId="0" applyFont="1" applyFill="1" applyBorder="1" applyAlignment="1">
      <alignment/>
    </xf>
    <xf numFmtId="3" fontId="6" fillId="34" borderId="10" xfId="42" applyNumberFormat="1" applyFont="1" applyFill="1" applyBorder="1" applyAlignment="1">
      <alignment horizontal="center" vertical="center" wrapText="1"/>
    </xf>
    <xf numFmtId="0" fontId="40" fillId="0" borderId="10" xfId="0" applyFont="1" applyBorder="1" applyAlignment="1">
      <alignment horizontal="center" vertical="center" wrapText="1"/>
    </xf>
    <xf numFmtId="0" fontId="89" fillId="0" borderId="10" xfId="0" applyFont="1" applyBorder="1" applyAlignment="1">
      <alignment horizontal="center" vertical="center"/>
    </xf>
    <xf numFmtId="164" fontId="6" fillId="0" borderId="10" xfId="42" applyNumberFormat="1" applyFont="1" applyBorder="1" applyAlignment="1">
      <alignment horizontal="center" vertical="center" wrapText="1"/>
    </xf>
    <xf numFmtId="0" fontId="5" fillId="0" borderId="0" xfId="0" applyFont="1" applyBorder="1" applyAlignment="1">
      <alignment vertical="center"/>
    </xf>
    <xf numFmtId="0" fontId="6" fillId="34" borderId="12" xfId="0" applyFont="1" applyFill="1" applyBorder="1" applyAlignment="1">
      <alignment horizontal="center" vertical="top" wrapText="1"/>
    </xf>
    <xf numFmtId="0" fontId="6" fillId="34" borderId="10" xfId="0" applyFont="1" applyFill="1" applyBorder="1" applyAlignment="1">
      <alignment horizontal="left" vertical="top" wrapText="1"/>
    </xf>
    <xf numFmtId="0" fontId="6" fillId="34" borderId="10" xfId="0" applyFont="1" applyFill="1" applyBorder="1" applyAlignment="1">
      <alignment vertical="center" wrapText="1"/>
    </xf>
    <xf numFmtId="164" fontId="6" fillId="34" borderId="10" xfId="42" applyNumberFormat="1" applyFont="1" applyFill="1" applyBorder="1" applyAlignment="1">
      <alignment vertical="center" wrapText="1"/>
    </xf>
    <xf numFmtId="0" fontId="90" fillId="34" borderId="0" xfId="0" applyFont="1" applyFill="1" applyBorder="1" applyAlignment="1">
      <alignment/>
    </xf>
    <xf numFmtId="0" fontId="6" fillId="37" borderId="12" xfId="0" applyFont="1" applyFill="1" applyBorder="1" applyAlignment="1">
      <alignment horizontal="center" vertical="top" wrapText="1"/>
    </xf>
    <xf numFmtId="0" fontId="6" fillId="0" borderId="10" xfId="0" applyFont="1" applyFill="1" applyBorder="1" applyAlignment="1">
      <alignment horizontal="left" vertical="top" wrapText="1"/>
    </xf>
    <xf numFmtId="0" fontId="6" fillId="0" borderId="10" xfId="0" applyFont="1" applyFill="1" applyBorder="1" applyAlignment="1">
      <alignment vertical="center" wrapText="1"/>
    </xf>
    <xf numFmtId="164" fontId="6" fillId="0" borderId="10" xfId="42" applyNumberFormat="1" applyFont="1" applyFill="1" applyBorder="1" applyAlignment="1">
      <alignment vertical="center" wrapText="1"/>
    </xf>
    <xf numFmtId="3" fontId="6" fillId="0" borderId="10" xfId="42" applyNumberFormat="1" applyFont="1" applyBorder="1" applyAlignment="1">
      <alignment horizontal="center" vertical="center" wrapText="1"/>
    </xf>
    <xf numFmtId="0" fontId="6" fillId="0" borderId="0" xfId="0" applyFont="1" applyFill="1" applyBorder="1" applyAlignment="1">
      <alignment vertical="top" wrapText="1"/>
    </xf>
    <xf numFmtId="164" fontId="91" fillId="0" borderId="0" xfId="0" applyNumberFormat="1" applyFont="1" applyAlignment="1">
      <alignment/>
    </xf>
    <xf numFmtId="0" fontId="11" fillId="33" borderId="19" xfId="0" applyFont="1" applyFill="1" applyBorder="1" applyAlignment="1">
      <alignment horizontal="center" vertical="center" wrapText="1"/>
    </xf>
    <xf numFmtId="0" fontId="5" fillId="40" borderId="10" xfId="0" applyFont="1" applyFill="1" applyBorder="1" applyAlignment="1">
      <alignment vertical="top" wrapText="1"/>
    </xf>
    <xf numFmtId="0" fontId="83" fillId="40" borderId="10" xfId="0" applyFont="1" applyFill="1" applyBorder="1" applyAlignment="1">
      <alignment vertical="top" wrapText="1"/>
    </xf>
    <xf numFmtId="0" fontId="6" fillId="40" borderId="10" xfId="0" applyFont="1" applyFill="1" applyBorder="1" applyAlignment="1">
      <alignment horizontal="center" vertical="top" wrapText="1"/>
    </xf>
    <xf numFmtId="0" fontId="5" fillId="40" borderId="10" xfId="0" applyFont="1" applyFill="1" applyBorder="1" applyAlignment="1">
      <alignment vertical="center" wrapText="1"/>
    </xf>
    <xf numFmtId="0" fontId="5" fillId="40" borderId="10" xfId="0" applyFont="1" applyFill="1" applyBorder="1" applyAlignment="1">
      <alignment horizontal="center" vertical="center" wrapText="1"/>
    </xf>
    <xf numFmtId="164" fontId="5" fillId="40" borderId="10" xfId="42" applyNumberFormat="1" applyFont="1" applyFill="1" applyBorder="1" applyAlignment="1">
      <alignment horizontal="center" vertical="center" wrapText="1"/>
    </xf>
    <xf numFmtId="164" fontId="5" fillId="40" borderId="10" xfId="42" applyNumberFormat="1" applyFont="1" applyFill="1" applyBorder="1" applyAlignment="1">
      <alignment horizontal="center" vertical="center"/>
    </xf>
    <xf numFmtId="164" fontId="5" fillId="40" borderId="12" xfId="42" applyNumberFormat="1" applyFont="1" applyFill="1" applyBorder="1" applyAlignment="1">
      <alignment horizontal="center" vertical="center"/>
    </xf>
    <xf numFmtId="0" fontId="5" fillId="40" borderId="0" xfId="0" applyFont="1" applyFill="1" applyAlignment="1">
      <alignment/>
    </xf>
    <xf numFmtId="164" fontId="5" fillId="40" borderId="15" xfId="42" applyNumberFormat="1" applyFont="1" applyFill="1" applyBorder="1" applyAlignment="1">
      <alignment horizontal="center" vertical="center"/>
    </xf>
    <xf numFmtId="0" fontId="6" fillId="40" borderId="0" xfId="0" applyFont="1" applyFill="1" applyBorder="1" applyAlignment="1">
      <alignment vertical="top" wrapText="1"/>
    </xf>
    <xf numFmtId="0" fontId="6" fillId="40" borderId="10" xfId="0" applyFont="1" applyFill="1" applyBorder="1" applyAlignment="1">
      <alignment horizontal="left" vertical="top" wrapText="1"/>
    </xf>
    <xf numFmtId="0" fontId="5" fillId="5" borderId="10" xfId="0" applyFont="1" applyFill="1" applyBorder="1" applyAlignment="1">
      <alignment horizontal="left" vertical="top" wrapText="1"/>
    </xf>
    <xf numFmtId="0" fontId="6" fillId="33" borderId="10" xfId="0" applyFont="1" applyFill="1" applyBorder="1" applyAlignment="1">
      <alignment horizontal="center" vertical="center" wrapText="1"/>
    </xf>
    <xf numFmtId="164" fontId="5" fillId="3" borderId="11" xfId="42" applyNumberFormat="1" applyFont="1" applyFill="1" applyBorder="1" applyAlignment="1">
      <alignment horizontal="left" vertical="center" wrapText="1"/>
    </xf>
    <xf numFmtId="0" fontId="5" fillId="3" borderId="10" xfId="0" applyFont="1" applyFill="1" applyBorder="1" applyAlignment="1">
      <alignment horizontal="left" vertical="center" wrapText="1"/>
    </xf>
    <xf numFmtId="0" fontId="11" fillId="33" borderId="19" xfId="0" applyFont="1" applyFill="1" applyBorder="1" applyAlignment="1">
      <alignment horizontal="center" vertical="center"/>
    </xf>
    <xf numFmtId="0" fontId="11" fillId="33" borderId="27" xfId="0" applyFont="1" applyFill="1" applyBorder="1" applyAlignment="1">
      <alignment horizontal="center" vertical="center" wrapText="1"/>
    </xf>
    <xf numFmtId="164" fontId="11" fillId="5" borderId="17" xfId="42" applyNumberFormat="1" applyFont="1" applyFill="1" applyBorder="1" applyAlignment="1">
      <alignment horizontal="center" vertical="center"/>
    </xf>
    <xf numFmtId="164" fontId="11" fillId="5" borderId="28" xfId="42" applyNumberFormat="1" applyFont="1" applyFill="1" applyBorder="1" applyAlignment="1">
      <alignment horizontal="center" vertical="center"/>
    </xf>
    <xf numFmtId="164" fontId="11" fillId="5" borderId="29" xfId="42" applyNumberFormat="1" applyFont="1" applyFill="1" applyBorder="1" applyAlignment="1">
      <alignment horizontal="center" vertical="center"/>
    </xf>
    <xf numFmtId="0" fontId="85" fillId="5" borderId="30" xfId="0" applyFont="1" applyFill="1" applyBorder="1" applyAlignment="1">
      <alignment vertical="top" wrapText="1"/>
    </xf>
    <xf numFmtId="164" fontId="11" fillId="5" borderId="19" xfId="42" applyNumberFormat="1" applyFont="1" applyFill="1" applyBorder="1" applyAlignment="1">
      <alignment horizontal="center" vertical="center"/>
    </xf>
    <xf numFmtId="164" fontId="11" fillId="5" borderId="27" xfId="42" applyNumberFormat="1" applyFont="1" applyFill="1" applyBorder="1" applyAlignment="1">
      <alignment horizontal="center" vertical="center"/>
    </xf>
    <xf numFmtId="164" fontId="17" fillId="0" borderId="12" xfId="42" applyNumberFormat="1" applyFont="1" applyBorder="1" applyAlignment="1">
      <alignment horizontal="left" vertical="top" wrapText="1"/>
    </xf>
    <xf numFmtId="164" fontId="14" fillId="0" borderId="12" xfId="42" applyNumberFormat="1" applyFont="1" applyBorder="1" applyAlignment="1">
      <alignment horizontal="center" vertical="center" wrapText="1"/>
    </xf>
    <xf numFmtId="164" fontId="14" fillId="0" borderId="12" xfId="42" applyNumberFormat="1" applyFont="1" applyBorder="1" applyAlignment="1">
      <alignment horizontal="center" vertical="center"/>
    </xf>
    <xf numFmtId="164" fontId="14" fillId="0" borderId="31" xfId="42" applyNumberFormat="1" applyFont="1" applyBorder="1" applyAlignment="1">
      <alignment horizontal="center" vertical="center"/>
    </xf>
    <xf numFmtId="164" fontId="17" fillId="0" borderId="10" xfId="42" applyNumberFormat="1" applyFont="1" applyBorder="1" applyAlignment="1">
      <alignment horizontal="left" vertical="top" wrapText="1"/>
    </xf>
    <xf numFmtId="164" fontId="14" fillId="0" borderId="10" xfId="42" applyNumberFormat="1" applyFont="1" applyBorder="1" applyAlignment="1">
      <alignment horizontal="center" vertical="center" wrapText="1"/>
    </xf>
    <xf numFmtId="164" fontId="14" fillId="0" borderId="29" xfId="42" applyNumberFormat="1" applyFont="1" applyBorder="1" applyAlignment="1">
      <alignment horizontal="center" vertical="top"/>
    </xf>
    <xf numFmtId="3" fontId="92" fillId="0" borderId="10" xfId="0" applyNumberFormat="1" applyFont="1" applyFill="1" applyBorder="1" applyAlignment="1">
      <alignment horizontal="left" vertical="top" wrapText="1"/>
    </xf>
    <xf numFmtId="164" fontId="17" fillId="0" borderId="29" xfId="42" applyNumberFormat="1" applyFont="1" applyBorder="1" applyAlignment="1">
      <alignment horizontal="left" vertical="top" wrapText="1"/>
    </xf>
    <xf numFmtId="164" fontId="14" fillId="0" borderId="15" xfId="42" applyNumberFormat="1" applyFont="1" applyBorder="1" applyAlignment="1">
      <alignment horizontal="center" vertical="center" wrapText="1"/>
    </xf>
    <xf numFmtId="164" fontId="92" fillId="0" borderId="10" xfId="42" applyNumberFormat="1" applyFont="1" applyBorder="1" applyAlignment="1">
      <alignment horizontal="left" vertical="top" wrapText="1"/>
    </xf>
    <xf numFmtId="164" fontId="92" fillId="0" borderId="19" xfId="42" applyNumberFormat="1" applyFont="1" applyBorder="1" applyAlignment="1">
      <alignment horizontal="left" vertical="top" wrapText="1"/>
    </xf>
    <xf numFmtId="164" fontId="17" fillId="0" borderId="19" xfId="42" applyNumberFormat="1" applyFont="1" applyBorder="1" applyAlignment="1">
      <alignment horizontal="left" vertical="top" wrapText="1"/>
    </xf>
    <xf numFmtId="164" fontId="17" fillId="0" borderId="27" xfId="42" applyNumberFormat="1" applyFont="1" applyBorder="1" applyAlignment="1">
      <alignment horizontal="left" vertical="top" wrapText="1"/>
    </xf>
    <xf numFmtId="164" fontId="11" fillId="5" borderId="32" xfId="42" applyNumberFormat="1" applyFont="1" applyFill="1" applyBorder="1" applyAlignment="1">
      <alignment horizontal="center" vertical="center"/>
    </xf>
    <xf numFmtId="164" fontId="23" fillId="0" borderId="12" xfId="42" applyNumberFormat="1" applyFont="1" applyBorder="1" applyAlignment="1">
      <alignment horizontal="left" vertical="top" wrapText="1"/>
    </xf>
    <xf numFmtId="164" fontId="18" fillId="0" borderId="12" xfId="42" applyNumberFormat="1" applyFont="1" applyBorder="1" applyAlignment="1">
      <alignment horizontal="center" vertical="center"/>
    </xf>
    <xf numFmtId="164" fontId="23" fillId="0" borderId="31" xfId="42" applyNumberFormat="1" applyFont="1" applyBorder="1" applyAlignment="1">
      <alignment horizontal="left" vertical="top" wrapText="1"/>
    </xf>
    <xf numFmtId="164" fontId="23" fillId="0" borderId="10" xfId="42" applyNumberFormat="1" applyFont="1" applyBorder="1" applyAlignment="1">
      <alignment horizontal="left" vertical="top" wrapText="1"/>
    </xf>
    <xf numFmtId="0" fontId="93" fillId="0" borderId="10" xfId="0" applyFont="1" applyFill="1" applyBorder="1" applyAlignment="1">
      <alignment horizontal="center" vertical="top" wrapText="1"/>
    </xf>
    <xf numFmtId="164" fontId="18" fillId="0" borderId="10" xfId="42" applyNumberFormat="1" applyFont="1" applyBorder="1" applyAlignment="1">
      <alignment horizontal="center" vertical="center" wrapText="1"/>
    </xf>
    <xf numFmtId="164" fontId="23" fillId="0" borderId="29" xfId="42" applyNumberFormat="1" applyFont="1" applyBorder="1" applyAlignment="1">
      <alignment horizontal="left" vertical="top" wrapText="1"/>
    </xf>
    <xf numFmtId="164" fontId="23" fillId="0" borderId="19" xfId="42" applyNumberFormat="1" applyFont="1" applyBorder="1" applyAlignment="1">
      <alignment horizontal="left" vertical="top" wrapText="1"/>
    </xf>
    <xf numFmtId="164" fontId="23" fillId="0" borderId="27" xfId="42" applyNumberFormat="1" applyFont="1" applyBorder="1" applyAlignment="1">
      <alignment horizontal="left" vertical="top" wrapText="1"/>
    </xf>
    <xf numFmtId="0" fontId="50" fillId="3" borderId="33" xfId="0" applyFont="1" applyFill="1" applyBorder="1" applyAlignment="1">
      <alignment horizontal="left" vertical="center" wrapText="1"/>
    </xf>
    <xf numFmtId="164" fontId="50" fillId="3" borderId="33" xfId="42" applyNumberFormat="1" applyFont="1" applyFill="1" applyBorder="1" applyAlignment="1">
      <alignment horizontal="left" vertical="center" wrapText="1"/>
    </xf>
    <xf numFmtId="164" fontId="50" fillId="3" borderId="34" xfId="42" applyNumberFormat="1" applyFont="1" applyFill="1" applyBorder="1" applyAlignment="1">
      <alignment horizontal="left" vertical="center" wrapText="1"/>
    </xf>
    <xf numFmtId="0" fontId="6" fillId="33" borderId="10" xfId="0" applyFont="1" applyFill="1" applyBorder="1" applyAlignment="1">
      <alignment horizontal="center" vertical="center" wrapText="1"/>
    </xf>
    <xf numFmtId="0" fontId="6" fillId="33" borderId="10" xfId="0" applyFont="1" applyFill="1" applyBorder="1" applyAlignment="1">
      <alignment horizontal="center" vertical="center"/>
    </xf>
    <xf numFmtId="0" fontId="5" fillId="5" borderId="10" xfId="0" applyFont="1" applyFill="1" applyBorder="1" applyAlignment="1">
      <alignment horizontal="left" vertical="top" wrapText="1"/>
    </xf>
    <xf numFmtId="0" fontId="5" fillId="33" borderId="12" xfId="0" applyFont="1" applyFill="1" applyBorder="1" applyAlignment="1">
      <alignment horizontal="center" vertical="top" wrapText="1"/>
    </xf>
    <xf numFmtId="0" fontId="5" fillId="0" borderId="12" xfId="0" applyFont="1" applyBorder="1" applyAlignment="1">
      <alignment horizontal="center" vertical="center" wrapText="1"/>
    </xf>
    <xf numFmtId="164" fontId="5" fillId="0" borderId="12" xfId="42" applyNumberFormat="1" applyFont="1" applyBorder="1" applyAlignment="1">
      <alignment horizontal="center" vertical="center" wrapText="1"/>
    </xf>
    <xf numFmtId="164" fontId="5" fillId="3" borderId="11" xfId="42" applyNumberFormat="1" applyFont="1" applyFill="1" applyBorder="1" applyAlignment="1">
      <alignment horizontal="left" vertical="center" wrapText="1"/>
    </xf>
    <xf numFmtId="0" fontId="83" fillId="0" borderId="10" xfId="0" applyFont="1" applyBorder="1" applyAlignment="1">
      <alignment vertical="top" wrapText="1"/>
    </xf>
    <xf numFmtId="0" fontId="83" fillId="0" borderId="10" xfId="0" applyFont="1" applyFill="1" applyBorder="1" applyAlignment="1">
      <alignment vertical="top" wrapText="1"/>
    </xf>
    <xf numFmtId="0" fontId="83" fillId="0" borderId="10" xfId="0" applyFont="1" applyBorder="1" applyAlignment="1">
      <alignment vertical="top" wrapText="1"/>
    </xf>
    <xf numFmtId="0" fontId="94" fillId="0" borderId="10" xfId="0" applyFont="1" applyBorder="1" applyAlignment="1">
      <alignment vertical="top" wrapText="1"/>
    </xf>
    <xf numFmtId="0" fontId="95" fillId="36" borderId="10" xfId="0" applyFont="1" applyFill="1" applyBorder="1" applyAlignment="1">
      <alignment vertical="top" wrapText="1"/>
    </xf>
    <xf numFmtId="164" fontId="5" fillId="0" borderId="12" xfId="42" applyNumberFormat="1" applyFont="1" applyBorder="1" applyAlignment="1">
      <alignment horizontal="center" vertical="center" wrapText="1"/>
    </xf>
    <xf numFmtId="0" fontId="5" fillId="0" borderId="12" xfId="0" applyFont="1" applyBorder="1" applyAlignment="1">
      <alignment horizontal="center" vertical="center" wrapText="1"/>
    </xf>
    <xf numFmtId="0" fontId="5" fillId="36" borderId="12" xfId="0" applyFont="1" applyFill="1" applyBorder="1" applyAlignment="1">
      <alignment horizontal="center" vertical="center" wrapText="1"/>
    </xf>
    <xf numFmtId="0" fontId="5" fillId="0" borderId="12" xfId="0" applyFont="1" applyBorder="1" applyAlignment="1">
      <alignment horizontal="left" vertical="top" wrapText="1"/>
    </xf>
    <xf numFmtId="0" fontId="5" fillId="33" borderId="12" xfId="0" applyFont="1" applyFill="1" applyBorder="1" applyAlignment="1">
      <alignment horizontal="center" vertical="top" wrapText="1"/>
    </xf>
    <xf numFmtId="0" fontId="5" fillId="0" borderId="12" xfId="0" applyFont="1" applyFill="1" applyBorder="1" applyAlignment="1">
      <alignment horizontal="left" vertical="top" wrapText="1"/>
    </xf>
    <xf numFmtId="164" fontId="5" fillId="5" borderId="12" xfId="42" applyNumberFormat="1" applyFont="1" applyFill="1" applyBorder="1" applyAlignment="1">
      <alignment horizontal="center" vertical="center"/>
    </xf>
    <xf numFmtId="0" fontId="5" fillId="5" borderId="10" xfId="0" applyFont="1" applyFill="1" applyBorder="1" applyAlignment="1">
      <alignment horizontal="left" vertical="top" wrapText="1"/>
    </xf>
    <xf numFmtId="164" fontId="5" fillId="5" borderId="10" xfId="42" applyNumberFormat="1" applyFont="1" applyFill="1" applyBorder="1" applyAlignment="1">
      <alignment horizontal="center" vertical="center"/>
    </xf>
    <xf numFmtId="0" fontId="6" fillId="33" borderId="10" xfId="0" applyFont="1" applyFill="1" applyBorder="1" applyAlignment="1">
      <alignment horizontal="center" vertical="center" wrapText="1"/>
    </xf>
    <xf numFmtId="0" fontId="6" fillId="33" borderId="10" xfId="0" applyFont="1" applyFill="1" applyBorder="1" applyAlignment="1">
      <alignment horizontal="center" vertical="center"/>
    </xf>
    <xf numFmtId="164" fontId="5" fillId="3" borderId="11" xfId="42" applyNumberFormat="1" applyFont="1" applyFill="1" applyBorder="1" applyAlignment="1">
      <alignment horizontal="left" vertical="center" wrapText="1"/>
    </xf>
    <xf numFmtId="0" fontId="5" fillId="5" borderId="12" xfId="0" applyFont="1" applyFill="1" applyBorder="1" applyAlignment="1">
      <alignment horizontal="center" vertical="center"/>
    </xf>
    <xf numFmtId="0" fontId="5" fillId="5" borderId="14" xfId="0" applyFont="1" applyFill="1" applyBorder="1" applyAlignment="1">
      <alignment horizontal="center" vertical="top" wrapText="1"/>
    </xf>
    <xf numFmtId="164" fontId="5" fillId="0" borderId="15" xfId="42" applyNumberFormat="1" applyFont="1" applyBorder="1" applyAlignment="1">
      <alignment horizontal="center" vertical="center" wrapText="1"/>
    </xf>
    <xf numFmtId="164" fontId="5" fillId="0" borderId="12" xfId="42" applyNumberFormat="1" applyFont="1" applyBorder="1" applyAlignment="1">
      <alignment horizontal="center" vertical="center" wrapText="1"/>
    </xf>
    <xf numFmtId="0" fontId="5"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5" fillId="36" borderId="15" xfId="0" applyFont="1" applyFill="1" applyBorder="1" applyAlignment="1">
      <alignment horizontal="center" vertical="center" wrapText="1"/>
    </xf>
    <xf numFmtId="0" fontId="5" fillId="36" borderId="12" xfId="0" applyFont="1" applyFill="1" applyBorder="1" applyAlignment="1">
      <alignment horizontal="center" vertical="center" wrapText="1"/>
    </xf>
    <xf numFmtId="0" fontId="5" fillId="5" borderId="35" xfId="0" applyFont="1" applyFill="1" applyBorder="1" applyAlignment="1">
      <alignment horizontal="left" vertical="top" wrapText="1"/>
    </xf>
    <xf numFmtId="0" fontId="5" fillId="5" borderId="22" xfId="0" applyFont="1" applyFill="1" applyBorder="1" applyAlignment="1">
      <alignment horizontal="left" vertical="top" wrapText="1"/>
    </xf>
    <xf numFmtId="0" fontId="5" fillId="5" borderId="14" xfId="0" applyFont="1" applyFill="1" applyBorder="1" applyAlignment="1">
      <alignment horizontal="left" vertical="top" wrapText="1"/>
    </xf>
    <xf numFmtId="0" fontId="5" fillId="5" borderId="36" xfId="0" applyFont="1" applyFill="1" applyBorder="1" applyAlignment="1">
      <alignment horizontal="left" vertical="top" wrapText="1"/>
    </xf>
    <xf numFmtId="0" fontId="5" fillId="3" borderId="13" xfId="0" applyFont="1" applyFill="1" applyBorder="1" applyAlignment="1">
      <alignment horizontal="left" vertical="center" wrapText="1"/>
    </xf>
    <xf numFmtId="0" fontId="5" fillId="3" borderId="37" xfId="0" applyFont="1" applyFill="1" applyBorder="1" applyAlignment="1">
      <alignment horizontal="left" vertical="center" wrapText="1"/>
    </xf>
    <xf numFmtId="0" fontId="5" fillId="0" borderId="15" xfId="0" applyFont="1" applyBorder="1" applyAlignment="1">
      <alignment horizontal="left" vertical="top" wrapText="1"/>
    </xf>
    <xf numFmtId="0" fontId="5" fillId="0" borderId="12" xfId="0" applyFont="1" applyBorder="1" applyAlignment="1">
      <alignment horizontal="left" vertical="top" wrapText="1"/>
    </xf>
    <xf numFmtId="0" fontId="5" fillId="33" borderId="15" xfId="0" applyFont="1" applyFill="1" applyBorder="1" applyAlignment="1">
      <alignment horizontal="center" vertical="top" wrapText="1"/>
    </xf>
    <xf numFmtId="0" fontId="5" fillId="33" borderId="12" xfId="0" applyFont="1" applyFill="1" applyBorder="1" applyAlignment="1">
      <alignment horizontal="center" vertical="top" wrapText="1"/>
    </xf>
    <xf numFmtId="0" fontId="5" fillId="0" borderId="15"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5" borderId="38" xfId="0" applyFont="1" applyFill="1" applyBorder="1" applyAlignment="1">
      <alignment horizontal="left" vertical="top" wrapText="1"/>
    </xf>
    <xf numFmtId="0" fontId="5" fillId="5" borderId="39" xfId="0" applyFont="1" applyFill="1" applyBorder="1" applyAlignment="1">
      <alignment horizontal="left" vertical="top" wrapText="1"/>
    </xf>
    <xf numFmtId="164" fontId="5" fillId="5" borderId="15" xfId="42" applyNumberFormat="1" applyFont="1" applyFill="1" applyBorder="1" applyAlignment="1">
      <alignment horizontal="center" vertical="center"/>
    </xf>
    <xf numFmtId="164" fontId="5" fillId="5" borderId="21" xfId="42" applyNumberFormat="1" applyFont="1" applyFill="1" applyBorder="1" applyAlignment="1">
      <alignment horizontal="center" vertical="center"/>
    </xf>
    <xf numFmtId="164" fontId="5" fillId="5" borderId="12" xfId="42" applyNumberFormat="1" applyFont="1" applyFill="1" applyBorder="1" applyAlignment="1">
      <alignment horizontal="center" vertical="center"/>
    </xf>
    <xf numFmtId="164" fontId="5" fillId="5" borderId="10" xfId="42" applyNumberFormat="1" applyFont="1" applyFill="1" applyBorder="1" applyAlignment="1">
      <alignment horizontal="center" vertical="center" wrapText="1"/>
    </xf>
    <xf numFmtId="0" fontId="5" fillId="5" borderId="40" xfId="0" applyFont="1" applyFill="1" applyBorder="1" applyAlignment="1">
      <alignment horizontal="left" vertical="top" wrapText="1"/>
    </xf>
    <xf numFmtId="0" fontId="5" fillId="5" borderId="25" xfId="0" applyFont="1" applyFill="1" applyBorder="1" applyAlignment="1">
      <alignment horizontal="left" vertical="top" wrapText="1"/>
    </xf>
    <xf numFmtId="0" fontId="5" fillId="5" borderId="10" xfId="0" applyFont="1" applyFill="1" applyBorder="1" applyAlignment="1">
      <alignment horizontal="left" vertical="top" wrapText="1"/>
    </xf>
    <xf numFmtId="164" fontId="5" fillId="5" borderId="15" xfId="42" applyNumberFormat="1" applyFont="1" applyFill="1" applyBorder="1" applyAlignment="1">
      <alignment horizontal="center" vertical="center" wrapText="1"/>
    </xf>
    <xf numFmtId="164" fontId="5" fillId="5" borderId="21" xfId="42" applyNumberFormat="1" applyFont="1" applyFill="1" applyBorder="1" applyAlignment="1">
      <alignment horizontal="center" vertical="center" wrapText="1"/>
    </xf>
    <xf numFmtId="164" fontId="5" fillId="5" borderId="12" xfId="42" applyNumberFormat="1" applyFont="1" applyFill="1" applyBorder="1" applyAlignment="1">
      <alignment horizontal="center" vertical="center" wrapText="1"/>
    </xf>
    <xf numFmtId="164" fontId="5" fillId="5" borderId="13" xfId="42" applyNumberFormat="1" applyFont="1" applyFill="1" applyBorder="1" applyAlignment="1">
      <alignment horizontal="center" vertical="center" wrapText="1"/>
    </xf>
    <xf numFmtId="164" fontId="5" fillId="5" borderId="10" xfId="42" applyNumberFormat="1" applyFont="1" applyFill="1" applyBorder="1" applyAlignment="1">
      <alignment horizontal="center" vertical="center"/>
    </xf>
    <xf numFmtId="0" fontId="96" fillId="41"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0" xfId="0" applyFont="1" applyFill="1" applyBorder="1" applyAlignment="1">
      <alignment horizontal="center" vertical="center"/>
    </xf>
    <xf numFmtId="0" fontId="6" fillId="33" borderId="35"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13" xfId="0" applyFont="1" applyFill="1" applyBorder="1" applyAlignment="1">
      <alignment horizontal="center" vertical="center"/>
    </xf>
    <xf numFmtId="0" fontId="6" fillId="33" borderId="37" xfId="0" applyFont="1" applyFill="1" applyBorder="1" applyAlignment="1">
      <alignment horizontal="center" vertical="center"/>
    </xf>
    <xf numFmtId="0" fontId="6" fillId="33" borderId="11"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11" xfId="0" applyFont="1" applyFill="1" applyBorder="1" applyAlignment="1">
      <alignment horizontal="center" vertical="center"/>
    </xf>
    <xf numFmtId="0" fontId="97" fillId="41" borderId="41" xfId="0" applyFont="1" applyFill="1" applyBorder="1" applyAlignment="1">
      <alignment horizontal="center" vertical="center" wrapText="1"/>
    </xf>
    <xf numFmtId="0" fontId="97" fillId="41" borderId="42" xfId="0" applyFont="1" applyFill="1" applyBorder="1" applyAlignment="1">
      <alignment horizontal="center" vertical="center" wrapText="1"/>
    </xf>
    <xf numFmtId="0" fontId="97" fillId="41" borderId="34"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11" fillId="33" borderId="44" xfId="0" applyFont="1" applyFill="1" applyBorder="1" applyAlignment="1">
      <alignment horizontal="center" vertical="center" wrapText="1"/>
    </xf>
    <xf numFmtId="0" fontId="11" fillId="33" borderId="45"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11" fillId="33" borderId="36" xfId="0" applyFont="1" applyFill="1" applyBorder="1" applyAlignment="1">
      <alignment horizontal="center" vertical="center" wrapText="1"/>
    </xf>
    <xf numFmtId="0" fontId="11" fillId="33" borderId="46" xfId="0" applyFont="1" applyFill="1" applyBorder="1" applyAlignment="1">
      <alignment horizontal="center" vertical="center" wrapText="1"/>
    </xf>
    <xf numFmtId="0" fontId="11" fillId="33" borderId="47" xfId="0" applyFont="1" applyFill="1" applyBorder="1" applyAlignment="1">
      <alignment horizontal="center" vertical="center" wrapText="1"/>
    </xf>
    <xf numFmtId="0" fontId="49" fillId="3" borderId="41" xfId="0" applyFont="1" applyFill="1" applyBorder="1" applyAlignment="1">
      <alignment horizontal="left" vertical="center" wrapText="1"/>
    </xf>
    <xf numFmtId="0" fontId="49" fillId="3" borderId="42" xfId="0" applyFont="1" applyFill="1" applyBorder="1" applyAlignment="1">
      <alignment horizontal="left" vertical="center" wrapText="1"/>
    </xf>
    <xf numFmtId="0" fontId="49" fillId="3" borderId="34" xfId="0" applyFont="1" applyFill="1" applyBorder="1" applyAlignment="1">
      <alignment horizontal="left" vertical="center" wrapText="1"/>
    </xf>
    <xf numFmtId="0" fontId="11" fillId="5" borderId="48" xfId="0" applyFont="1" applyFill="1" applyBorder="1" applyAlignment="1">
      <alignment horizontal="left" vertical="top" wrapText="1"/>
    </xf>
    <xf numFmtId="0" fontId="11" fillId="5" borderId="44" xfId="0" applyFont="1" applyFill="1" applyBorder="1" applyAlignment="1">
      <alignment horizontal="left" vertical="top" wrapText="1"/>
    </xf>
    <xf numFmtId="0" fontId="11" fillId="5" borderId="49" xfId="0" applyFont="1" applyFill="1" applyBorder="1" applyAlignment="1">
      <alignment horizontal="left" vertical="top" wrapText="1"/>
    </xf>
    <xf numFmtId="0" fontId="11" fillId="5" borderId="0" xfId="0" applyFont="1" applyFill="1" applyBorder="1" applyAlignment="1">
      <alignment horizontal="left" vertical="top" wrapText="1"/>
    </xf>
    <xf numFmtId="0" fontId="11" fillId="5" borderId="30" xfId="0" applyFont="1" applyFill="1" applyBorder="1" applyAlignment="1">
      <alignment horizontal="left" vertical="top" wrapText="1"/>
    </xf>
    <xf numFmtId="0" fontId="11" fillId="5" borderId="32" xfId="0" applyFont="1" applyFill="1" applyBorder="1" applyAlignment="1">
      <alignment horizontal="left" vertical="top" wrapText="1"/>
    </xf>
    <xf numFmtId="0" fontId="11" fillId="5" borderId="50" xfId="0" applyFont="1" applyFill="1" applyBorder="1" applyAlignment="1">
      <alignment horizontal="center" vertical="center" wrapText="1"/>
    </xf>
    <xf numFmtId="0" fontId="11" fillId="5" borderId="21" xfId="0" applyFont="1" applyFill="1" applyBorder="1" applyAlignment="1">
      <alignment horizontal="center" vertical="center" wrapText="1"/>
    </xf>
    <xf numFmtId="0" fontId="11" fillId="5" borderId="51" xfId="0" applyFont="1" applyFill="1" applyBorder="1" applyAlignment="1">
      <alignment horizontal="center" vertical="center" wrapText="1"/>
    </xf>
    <xf numFmtId="0" fontId="11" fillId="5" borderId="45" xfId="0" applyFont="1" applyFill="1" applyBorder="1" applyAlignment="1">
      <alignment horizontal="left" vertical="top" wrapText="1"/>
    </xf>
    <xf numFmtId="0" fontId="11" fillId="5" borderId="52" xfId="0" applyFont="1" applyFill="1" applyBorder="1" applyAlignment="1">
      <alignment horizontal="left" vertical="top" wrapText="1"/>
    </xf>
    <xf numFmtId="0" fontId="13" fillId="5" borderId="50" xfId="0" applyFont="1" applyFill="1" applyBorder="1" applyAlignment="1">
      <alignment horizontal="left" vertical="top" wrapText="1"/>
    </xf>
    <xf numFmtId="0" fontId="13" fillId="5" borderId="51" xfId="0" applyFont="1" applyFill="1" applyBorder="1" applyAlignment="1">
      <alignment horizontal="left" vertical="top"/>
    </xf>
    <xf numFmtId="0" fontId="11" fillId="33" borderId="16"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53" xfId="0" applyFont="1" applyFill="1" applyBorder="1" applyAlignment="1">
      <alignment horizontal="center" vertical="top" wrapText="1"/>
    </xf>
    <xf numFmtId="0" fontId="11" fillId="33" borderId="13" xfId="0" applyFont="1" applyFill="1" applyBorder="1" applyAlignment="1">
      <alignment horizontal="center" vertical="top" wrapText="1"/>
    </xf>
    <xf numFmtId="0" fontId="11" fillId="33" borderId="54" xfId="0" applyFont="1" applyFill="1" applyBorder="1" applyAlignment="1">
      <alignment horizontal="center" vertical="top" wrapText="1"/>
    </xf>
    <xf numFmtId="0" fontId="11" fillId="33" borderId="16" xfId="0" applyFont="1" applyFill="1" applyBorder="1" applyAlignment="1">
      <alignment horizontal="center" vertical="top" wrapText="1"/>
    </xf>
    <xf numFmtId="0" fontId="11" fillId="33" borderId="18" xfId="0" applyFont="1" applyFill="1" applyBorder="1" applyAlignment="1">
      <alignment horizontal="center" vertical="top" wrapText="1"/>
    </xf>
    <xf numFmtId="0" fontId="11" fillId="33" borderId="23" xfId="0" applyFont="1" applyFill="1" applyBorder="1" applyAlignment="1">
      <alignment horizontal="center" vertical="top" wrapText="1"/>
    </xf>
    <xf numFmtId="0" fontId="11" fillId="33" borderId="17"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17" xfId="0" applyFont="1" applyFill="1" applyBorder="1" applyAlignment="1">
      <alignment horizontal="center" vertical="center"/>
    </xf>
    <xf numFmtId="0" fontId="5" fillId="3" borderId="13"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3" borderId="11" xfId="0" applyFont="1" applyFill="1" applyBorder="1" applyAlignment="1">
      <alignment horizontal="center" vertical="center" wrapText="1"/>
    </xf>
    <xf numFmtId="164" fontId="5" fillId="3" borderId="13" xfId="42" applyNumberFormat="1" applyFont="1" applyFill="1" applyBorder="1" applyAlignment="1">
      <alignment horizontal="left" vertical="center" wrapText="1"/>
    </xf>
    <xf numFmtId="164" fontId="5" fillId="3" borderId="37" xfId="42" applyNumberFormat="1" applyFont="1" applyFill="1" applyBorder="1" applyAlignment="1">
      <alignment horizontal="left" vertical="center" wrapText="1"/>
    </xf>
    <xf numFmtId="164" fontId="5" fillId="3" borderId="11" xfId="42" applyNumberFormat="1" applyFont="1" applyFill="1" applyBorder="1" applyAlignment="1">
      <alignment horizontal="left" vertical="center" wrapText="1"/>
    </xf>
    <xf numFmtId="164" fontId="5" fillId="5" borderId="15" xfId="0" applyNumberFormat="1" applyFont="1" applyFill="1" applyBorder="1" applyAlignment="1">
      <alignment horizontal="center" vertical="center"/>
    </xf>
    <xf numFmtId="164" fontId="5" fillId="5" borderId="21" xfId="0" applyNumberFormat="1" applyFont="1" applyFill="1" applyBorder="1" applyAlignment="1">
      <alignment horizontal="center" vertical="center"/>
    </xf>
    <xf numFmtId="164" fontId="5" fillId="5" borderId="12" xfId="0" applyNumberFormat="1" applyFont="1" applyFill="1" applyBorder="1" applyAlignment="1">
      <alignment horizontal="center" vertical="center"/>
    </xf>
    <xf numFmtId="0" fontId="5" fillId="5" borderId="15"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12" xfId="0" applyBorder="1" applyAlignment="1">
      <alignment horizontal="center" vertical="center" wrapText="1"/>
    </xf>
    <xf numFmtId="0" fontId="5" fillId="5" borderId="21" xfId="0" applyFont="1" applyFill="1" applyBorder="1" applyAlignment="1">
      <alignment horizontal="center" vertical="center"/>
    </xf>
    <xf numFmtId="0" fontId="5" fillId="5" borderId="12" xfId="0" applyFont="1" applyFill="1" applyBorder="1" applyAlignment="1">
      <alignment horizontal="center" vertical="center"/>
    </xf>
    <xf numFmtId="0" fontId="5" fillId="3" borderId="35" xfId="0" applyFont="1" applyFill="1" applyBorder="1" applyAlignment="1">
      <alignment horizontal="left" vertical="center" wrapText="1"/>
    </xf>
    <xf numFmtId="0" fontId="5" fillId="3" borderId="38" xfId="0" applyFont="1" applyFill="1" applyBorder="1" applyAlignment="1">
      <alignment horizontal="left" vertical="center" wrapText="1"/>
    </xf>
    <xf numFmtId="0" fontId="5" fillId="5" borderId="15" xfId="0" applyFont="1" applyFill="1" applyBorder="1" applyAlignment="1">
      <alignment vertical="top" wrapText="1"/>
    </xf>
    <xf numFmtId="0" fontId="0" fillId="0" borderId="21" xfId="0" applyBorder="1" applyAlignment="1">
      <alignment vertical="top" wrapText="1"/>
    </xf>
    <xf numFmtId="0" fontId="0" fillId="0" borderId="12" xfId="0" applyBorder="1" applyAlignment="1">
      <alignment vertical="top" wrapText="1"/>
    </xf>
    <xf numFmtId="0" fontId="5" fillId="5" borderId="15" xfId="0" applyFont="1" applyFill="1" applyBorder="1" applyAlignment="1">
      <alignment horizontal="center" vertical="center"/>
    </xf>
    <xf numFmtId="0" fontId="5" fillId="3" borderId="10" xfId="0" applyFont="1" applyFill="1" applyBorder="1" applyAlignment="1">
      <alignment horizontal="left" vertical="center" wrapText="1"/>
    </xf>
    <xf numFmtId="0" fontId="11" fillId="33" borderId="13" xfId="0" applyFont="1" applyFill="1" applyBorder="1" applyAlignment="1">
      <alignment horizontal="center" vertical="center" wrapText="1"/>
    </xf>
    <xf numFmtId="0" fontId="11" fillId="33" borderId="37"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 borderId="13" xfId="0" applyFont="1" applyFill="1" applyBorder="1" applyAlignment="1">
      <alignment horizontal="left" vertical="center" wrapText="1"/>
    </xf>
    <xf numFmtId="0" fontId="11" fillId="3" borderId="37" xfId="0" applyFont="1" applyFill="1" applyBorder="1" applyAlignment="1">
      <alignment horizontal="left" vertical="center" wrapText="1"/>
    </xf>
    <xf numFmtId="0" fontId="11" fillId="33" borderId="35"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10" xfId="0" applyFont="1" applyFill="1" applyBorder="1" applyAlignment="1">
      <alignment horizontal="left" vertical="center" wrapText="1"/>
    </xf>
    <xf numFmtId="0" fontId="5" fillId="5" borderId="35" xfId="0" applyFont="1" applyFill="1" applyBorder="1" applyAlignment="1">
      <alignment horizontal="center" vertical="top" wrapText="1"/>
    </xf>
    <xf numFmtId="0" fontId="5" fillId="5" borderId="40" xfId="0" applyFont="1" applyFill="1" applyBorder="1" applyAlignment="1">
      <alignment horizontal="center" vertical="top" wrapText="1"/>
    </xf>
    <xf numFmtId="0" fontId="5" fillId="5" borderId="14" xfId="0" applyFont="1" applyFill="1" applyBorder="1" applyAlignment="1">
      <alignment horizontal="center" vertical="top" wrapText="1"/>
    </xf>
    <xf numFmtId="0" fontId="6" fillId="3" borderId="10" xfId="0" applyFont="1" applyFill="1" applyBorder="1" applyAlignment="1">
      <alignment horizontal="left" vertical="center" wrapText="1"/>
    </xf>
    <xf numFmtId="0" fontId="6" fillId="5" borderId="13" xfId="0" applyFont="1" applyFill="1" applyBorder="1" applyAlignment="1">
      <alignment horizontal="left" vertical="top" wrapText="1"/>
    </xf>
    <xf numFmtId="0" fontId="6" fillId="5" borderId="37" xfId="0" applyFont="1" applyFill="1" applyBorder="1" applyAlignment="1">
      <alignment horizontal="left" vertical="top" wrapText="1"/>
    </xf>
    <xf numFmtId="0" fontId="6" fillId="5" borderId="11" xfId="0" applyFont="1" applyFill="1" applyBorder="1" applyAlignment="1">
      <alignment horizontal="left" vertical="top" wrapText="1"/>
    </xf>
    <xf numFmtId="0" fontId="6" fillId="34" borderId="10" xfId="0" applyFont="1" applyFill="1" applyBorder="1" applyAlignment="1">
      <alignment horizontal="left" vertical="center" wrapText="1"/>
    </xf>
    <xf numFmtId="0" fontId="6" fillId="33" borderId="10" xfId="0" applyFont="1" applyFill="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400050</xdr:colOff>
      <xdr:row>0</xdr:row>
      <xdr:rowOff>123825</xdr:rowOff>
    </xdr:from>
    <xdr:to>
      <xdr:col>1</xdr:col>
      <xdr:colOff>2533650</xdr:colOff>
      <xdr:row>2</xdr:row>
      <xdr:rowOff>9525</xdr:rowOff>
    </xdr:to>
    <xdr:pic>
      <xdr:nvPicPr>
        <xdr:cNvPr id="1" name="Picture 1"/>
        <xdr:cNvPicPr preferRelativeResize="1">
          <a:picLocks noChangeAspect="1"/>
        </xdr:cNvPicPr>
      </xdr:nvPicPr>
      <xdr:blipFill>
        <a:blip r:embed="rId1"/>
        <a:stretch>
          <a:fillRect/>
        </a:stretch>
      </xdr:blipFill>
      <xdr:spPr>
        <a:xfrm>
          <a:off x="1362075" y="123825"/>
          <a:ext cx="2133600" cy="1314450"/>
        </a:xfrm>
        <a:prstGeom prst="rect">
          <a:avLst/>
        </a:prstGeom>
        <a:noFill/>
        <a:ln w="9525" cmpd="sng">
          <a:noFill/>
        </a:ln>
      </xdr:spPr>
    </xdr:pic>
    <xdr:clientData/>
  </xdr:twoCellAnchor>
  <xdr:twoCellAnchor editAs="oneCell">
    <xdr:from>
      <xdr:col>1</xdr:col>
      <xdr:colOff>400050</xdr:colOff>
      <xdr:row>0</xdr:row>
      <xdr:rowOff>123825</xdr:rowOff>
    </xdr:from>
    <xdr:to>
      <xdr:col>1</xdr:col>
      <xdr:colOff>2533650</xdr:colOff>
      <xdr:row>2</xdr:row>
      <xdr:rowOff>0</xdr:rowOff>
    </xdr:to>
    <xdr:pic>
      <xdr:nvPicPr>
        <xdr:cNvPr id="2" name="Picture 2"/>
        <xdr:cNvPicPr preferRelativeResize="1">
          <a:picLocks noChangeAspect="1"/>
        </xdr:cNvPicPr>
      </xdr:nvPicPr>
      <xdr:blipFill>
        <a:blip r:embed="rId1"/>
        <a:stretch>
          <a:fillRect/>
        </a:stretch>
      </xdr:blipFill>
      <xdr:spPr>
        <a:xfrm>
          <a:off x="1362075" y="123825"/>
          <a:ext cx="2133600" cy="1304925"/>
        </a:xfrm>
        <a:prstGeom prst="rect">
          <a:avLst/>
        </a:prstGeom>
        <a:noFill/>
        <a:ln w="9525" cmpd="sng">
          <a:noFill/>
        </a:ln>
      </xdr:spPr>
    </xdr:pic>
    <xdr:clientData/>
  </xdr:twoCellAnchor>
  <xdr:twoCellAnchor editAs="oneCell">
    <xdr:from>
      <xdr:col>1</xdr:col>
      <xdr:colOff>400050</xdr:colOff>
      <xdr:row>0</xdr:row>
      <xdr:rowOff>123825</xdr:rowOff>
    </xdr:from>
    <xdr:to>
      <xdr:col>1</xdr:col>
      <xdr:colOff>2533650</xdr:colOff>
      <xdr:row>2</xdr:row>
      <xdr:rowOff>0</xdr:rowOff>
    </xdr:to>
    <xdr:pic>
      <xdr:nvPicPr>
        <xdr:cNvPr id="3" name="Picture 3"/>
        <xdr:cNvPicPr preferRelativeResize="1">
          <a:picLocks noChangeAspect="1"/>
        </xdr:cNvPicPr>
      </xdr:nvPicPr>
      <xdr:blipFill>
        <a:blip r:embed="rId1"/>
        <a:stretch>
          <a:fillRect/>
        </a:stretch>
      </xdr:blipFill>
      <xdr:spPr>
        <a:xfrm>
          <a:off x="1362075" y="123825"/>
          <a:ext cx="2133600" cy="1304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447675</xdr:colOff>
      <xdr:row>0</xdr:row>
      <xdr:rowOff>0</xdr:rowOff>
    </xdr:from>
    <xdr:to>
      <xdr:col>1</xdr:col>
      <xdr:colOff>1171575</xdr:colOff>
      <xdr:row>0</xdr:row>
      <xdr:rowOff>771525</xdr:rowOff>
    </xdr:to>
    <xdr:pic>
      <xdr:nvPicPr>
        <xdr:cNvPr id="1" name="Picture 3"/>
        <xdr:cNvPicPr preferRelativeResize="1">
          <a:picLocks noChangeAspect="1"/>
        </xdr:cNvPicPr>
      </xdr:nvPicPr>
      <xdr:blipFill>
        <a:blip r:embed="rId1"/>
        <a:stretch>
          <a:fillRect/>
        </a:stretch>
      </xdr:blipFill>
      <xdr:spPr>
        <a:xfrm>
          <a:off x="1009650" y="0"/>
          <a:ext cx="723900" cy="771525"/>
        </a:xfrm>
        <a:prstGeom prst="rect">
          <a:avLst/>
        </a:prstGeom>
        <a:noFill/>
        <a:ln w="9525" cmpd="sng">
          <a:noFill/>
        </a:ln>
      </xdr:spPr>
    </xdr:pic>
    <xdr:clientData/>
  </xdr:twoCellAnchor>
  <xdr:twoCellAnchor editAs="oneCell">
    <xdr:from>
      <xdr:col>1</xdr:col>
      <xdr:colOff>400050</xdr:colOff>
      <xdr:row>0</xdr:row>
      <xdr:rowOff>9525</xdr:rowOff>
    </xdr:from>
    <xdr:to>
      <xdr:col>1</xdr:col>
      <xdr:colOff>2533650</xdr:colOff>
      <xdr:row>0</xdr:row>
      <xdr:rowOff>838200</xdr:rowOff>
    </xdr:to>
    <xdr:pic>
      <xdr:nvPicPr>
        <xdr:cNvPr id="2" name="Picture 2"/>
        <xdr:cNvPicPr preferRelativeResize="1">
          <a:picLocks noChangeAspect="1"/>
        </xdr:cNvPicPr>
      </xdr:nvPicPr>
      <xdr:blipFill>
        <a:blip r:embed="rId1"/>
        <a:stretch>
          <a:fillRect/>
        </a:stretch>
      </xdr:blipFill>
      <xdr:spPr>
        <a:xfrm>
          <a:off x="962025" y="9525"/>
          <a:ext cx="2133600" cy="828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371475</xdr:colOff>
      <xdr:row>0</xdr:row>
      <xdr:rowOff>38100</xdr:rowOff>
    </xdr:from>
    <xdr:to>
      <xdr:col>1</xdr:col>
      <xdr:colOff>2000250</xdr:colOff>
      <xdr:row>0</xdr:row>
      <xdr:rowOff>1038225</xdr:rowOff>
    </xdr:to>
    <xdr:pic>
      <xdr:nvPicPr>
        <xdr:cNvPr id="1" name="Picture 2"/>
        <xdr:cNvPicPr preferRelativeResize="1">
          <a:picLocks noChangeAspect="1"/>
        </xdr:cNvPicPr>
      </xdr:nvPicPr>
      <xdr:blipFill>
        <a:blip r:embed="rId1"/>
        <a:stretch>
          <a:fillRect/>
        </a:stretch>
      </xdr:blipFill>
      <xdr:spPr>
        <a:xfrm>
          <a:off x="1333500" y="38100"/>
          <a:ext cx="1628775" cy="1000125"/>
        </a:xfrm>
        <a:prstGeom prst="rect">
          <a:avLst/>
        </a:prstGeom>
        <a:noFill/>
        <a:ln w="9525" cmpd="sng">
          <a:noFill/>
        </a:ln>
      </xdr:spPr>
    </xdr:pic>
    <xdr:clientData/>
  </xdr:twoCellAnchor>
  <xdr:twoCellAnchor editAs="oneCell">
    <xdr:from>
      <xdr:col>1</xdr:col>
      <xdr:colOff>352425</xdr:colOff>
      <xdr:row>0</xdr:row>
      <xdr:rowOff>0</xdr:rowOff>
    </xdr:from>
    <xdr:to>
      <xdr:col>1</xdr:col>
      <xdr:colOff>2409825</xdr:colOff>
      <xdr:row>0</xdr:row>
      <xdr:rowOff>1009650</xdr:rowOff>
    </xdr:to>
    <xdr:pic>
      <xdr:nvPicPr>
        <xdr:cNvPr id="2" name="Picture 3"/>
        <xdr:cNvPicPr preferRelativeResize="1">
          <a:picLocks noChangeAspect="1"/>
        </xdr:cNvPicPr>
      </xdr:nvPicPr>
      <xdr:blipFill>
        <a:blip r:embed="rId1"/>
        <a:stretch>
          <a:fillRect/>
        </a:stretch>
      </xdr:blipFill>
      <xdr:spPr>
        <a:xfrm>
          <a:off x="1314450" y="0"/>
          <a:ext cx="2057400" cy="1009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114300</xdr:rowOff>
    </xdr:from>
    <xdr:to>
      <xdr:col>1</xdr:col>
      <xdr:colOff>1809750</xdr:colOff>
      <xdr:row>0</xdr:row>
      <xdr:rowOff>1000125</xdr:rowOff>
    </xdr:to>
    <xdr:pic>
      <xdr:nvPicPr>
        <xdr:cNvPr id="1" name="Picture 2"/>
        <xdr:cNvPicPr preferRelativeResize="1">
          <a:picLocks noChangeAspect="1"/>
        </xdr:cNvPicPr>
      </xdr:nvPicPr>
      <xdr:blipFill>
        <a:blip r:embed="rId1"/>
        <a:stretch>
          <a:fillRect/>
        </a:stretch>
      </xdr:blipFill>
      <xdr:spPr>
        <a:xfrm>
          <a:off x="1257300" y="114300"/>
          <a:ext cx="1333500" cy="885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676275</xdr:colOff>
      <xdr:row>0</xdr:row>
      <xdr:rowOff>76200</xdr:rowOff>
    </xdr:from>
    <xdr:to>
      <xdr:col>1</xdr:col>
      <xdr:colOff>2143125</xdr:colOff>
      <xdr:row>0</xdr:row>
      <xdr:rowOff>1038225</xdr:rowOff>
    </xdr:to>
    <xdr:pic>
      <xdr:nvPicPr>
        <xdr:cNvPr id="1" name="Picture 2"/>
        <xdr:cNvPicPr preferRelativeResize="1">
          <a:picLocks noChangeAspect="1"/>
        </xdr:cNvPicPr>
      </xdr:nvPicPr>
      <xdr:blipFill>
        <a:blip r:embed="rId1"/>
        <a:stretch>
          <a:fillRect/>
        </a:stretch>
      </xdr:blipFill>
      <xdr:spPr>
        <a:xfrm>
          <a:off x="1638300" y="76200"/>
          <a:ext cx="1466850" cy="962025"/>
        </a:xfrm>
        <a:prstGeom prst="rect">
          <a:avLst/>
        </a:prstGeom>
        <a:noFill/>
        <a:ln w="9525" cmpd="sng">
          <a:noFill/>
        </a:ln>
      </xdr:spPr>
    </xdr:pic>
    <xdr:clientData/>
  </xdr:twoCellAnchor>
  <xdr:twoCellAnchor editAs="oneCell">
    <xdr:from>
      <xdr:col>1</xdr:col>
      <xdr:colOff>676275</xdr:colOff>
      <xdr:row>0</xdr:row>
      <xdr:rowOff>76200</xdr:rowOff>
    </xdr:from>
    <xdr:to>
      <xdr:col>1</xdr:col>
      <xdr:colOff>2143125</xdr:colOff>
      <xdr:row>0</xdr:row>
      <xdr:rowOff>1038225</xdr:rowOff>
    </xdr:to>
    <xdr:pic>
      <xdr:nvPicPr>
        <xdr:cNvPr id="2" name="Picture 3"/>
        <xdr:cNvPicPr preferRelativeResize="1">
          <a:picLocks noChangeAspect="1"/>
        </xdr:cNvPicPr>
      </xdr:nvPicPr>
      <xdr:blipFill>
        <a:blip r:embed="rId1"/>
        <a:stretch>
          <a:fillRect/>
        </a:stretch>
      </xdr:blipFill>
      <xdr:spPr>
        <a:xfrm>
          <a:off x="1638300" y="76200"/>
          <a:ext cx="1466850" cy="962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676275</xdr:colOff>
      <xdr:row>0</xdr:row>
      <xdr:rowOff>85725</xdr:rowOff>
    </xdr:from>
    <xdr:to>
      <xdr:col>1</xdr:col>
      <xdr:colOff>2143125</xdr:colOff>
      <xdr:row>0</xdr:row>
      <xdr:rowOff>1114425</xdr:rowOff>
    </xdr:to>
    <xdr:pic>
      <xdr:nvPicPr>
        <xdr:cNvPr id="1" name="Picture 1"/>
        <xdr:cNvPicPr preferRelativeResize="1">
          <a:picLocks noChangeAspect="1"/>
        </xdr:cNvPicPr>
      </xdr:nvPicPr>
      <xdr:blipFill>
        <a:blip r:embed="rId1"/>
        <a:stretch>
          <a:fillRect/>
        </a:stretch>
      </xdr:blipFill>
      <xdr:spPr>
        <a:xfrm>
          <a:off x="1714500" y="85725"/>
          <a:ext cx="146685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tabColor rgb="FF92D050"/>
    <outlinePr summaryBelow="0" summaryRight="0"/>
    <pageSetUpPr fitToPage="1"/>
  </sheetPr>
  <dimension ref="A1:CG29"/>
  <sheetViews>
    <sheetView zoomScale="80" zoomScaleNormal="80" zoomScaleSheetLayoutView="89" zoomScalePageLayoutView="0" workbookViewId="0" topLeftCell="A1">
      <pane ySplit="4" topLeftCell="A5" activePane="bottomLeft" state="frozen"/>
      <selection pane="topLeft" activeCell="N3" sqref="N3:Q3"/>
      <selection pane="bottomLeft" activeCell="Q27" sqref="Q27"/>
    </sheetView>
  </sheetViews>
  <sheetFormatPr defaultColWidth="8.875" defaultRowHeight="15.75"/>
  <cols>
    <col min="1" max="1" width="12.625" style="11" customWidth="1"/>
    <col min="2" max="2" width="76.50390625" style="12" customWidth="1"/>
    <col min="3" max="3" width="45.125" style="34" customWidth="1"/>
    <col min="4" max="8" width="6.375" style="14" customWidth="1"/>
    <col min="9" max="9" width="15.125" style="46" customWidth="1"/>
    <col min="10" max="17" width="6.125" style="13" customWidth="1"/>
    <col min="18" max="18" width="29.875" style="13" customWidth="1"/>
    <col min="19" max="28" width="15.875" style="13" customWidth="1"/>
    <col min="29" max="16384" width="8.875" style="1" customWidth="1"/>
  </cols>
  <sheetData>
    <row r="1" spans="1:28" ht="97.5" customHeight="1">
      <c r="A1" s="443" t="s">
        <v>19</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row>
    <row r="2" spans="1:28" s="25" customFormat="1" ht="15" customHeight="1">
      <c r="A2" s="444" t="s">
        <v>2</v>
      </c>
      <c r="B2" s="444" t="s">
        <v>0</v>
      </c>
      <c r="C2" s="444" t="s">
        <v>16</v>
      </c>
      <c r="D2" s="446" t="s">
        <v>14</v>
      </c>
      <c r="E2" s="447"/>
      <c r="F2" s="447"/>
      <c r="G2" s="447"/>
      <c r="H2" s="448"/>
      <c r="I2" s="444" t="s">
        <v>1</v>
      </c>
      <c r="J2" s="445" t="s">
        <v>8</v>
      </c>
      <c r="K2" s="445"/>
      <c r="L2" s="445"/>
      <c r="M2" s="445"/>
      <c r="N2" s="445"/>
      <c r="O2" s="445"/>
      <c r="P2" s="445"/>
      <c r="Q2" s="445"/>
      <c r="R2" s="444" t="s">
        <v>15</v>
      </c>
      <c r="S2" s="446" t="s">
        <v>17</v>
      </c>
      <c r="T2" s="447"/>
      <c r="U2" s="447"/>
      <c r="V2" s="447"/>
      <c r="W2" s="448"/>
      <c r="X2" s="446" t="s">
        <v>18</v>
      </c>
      <c r="Y2" s="447"/>
      <c r="Z2" s="447"/>
      <c r="AA2" s="447"/>
      <c r="AB2" s="448"/>
    </row>
    <row r="3" spans="1:28" s="25" customFormat="1" ht="15.75">
      <c r="A3" s="444"/>
      <c r="B3" s="444"/>
      <c r="C3" s="444"/>
      <c r="D3" s="449"/>
      <c r="E3" s="450"/>
      <c r="F3" s="450"/>
      <c r="G3" s="450"/>
      <c r="H3" s="451"/>
      <c r="I3" s="444"/>
      <c r="J3" s="453">
        <v>2019</v>
      </c>
      <c r="K3" s="454"/>
      <c r="L3" s="454"/>
      <c r="M3" s="455"/>
      <c r="N3" s="453">
        <v>2020</v>
      </c>
      <c r="O3" s="454"/>
      <c r="P3" s="454"/>
      <c r="Q3" s="455"/>
      <c r="R3" s="444"/>
      <c r="S3" s="449"/>
      <c r="T3" s="450"/>
      <c r="U3" s="450"/>
      <c r="V3" s="450"/>
      <c r="W3" s="451"/>
      <c r="X3" s="449"/>
      <c r="Y3" s="450"/>
      <c r="Z3" s="450"/>
      <c r="AA3" s="450"/>
      <c r="AB3" s="452"/>
    </row>
    <row r="4" spans="1:28" s="13" customFormat="1" ht="75" customHeight="1">
      <c r="A4" s="444"/>
      <c r="B4" s="444"/>
      <c r="C4" s="444"/>
      <c r="D4" s="385">
        <v>2018</v>
      </c>
      <c r="E4" s="385">
        <v>2019</v>
      </c>
      <c r="F4" s="385">
        <v>2020</v>
      </c>
      <c r="G4" s="385">
        <v>2021</v>
      </c>
      <c r="H4" s="385">
        <v>2022</v>
      </c>
      <c r="I4" s="444"/>
      <c r="J4" s="385" t="s">
        <v>4</v>
      </c>
      <c r="K4" s="385" t="s">
        <v>5</v>
      </c>
      <c r="L4" s="385" t="s">
        <v>6</v>
      </c>
      <c r="M4" s="385" t="s">
        <v>7</v>
      </c>
      <c r="N4" s="385" t="s">
        <v>4</v>
      </c>
      <c r="O4" s="385" t="s">
        <v>5</v>
      </c>
      <c r="P4" s="385" t="s">
        <v>6</v>
      </c>
      <c r="Q4" s="385" t="s">
        <v>7</v>
      </c>
      <c r="R4" s="444"/>
      <c r="S4" s="385" t="s">
        <v>11</v>
      </c>
      <c r="T4" s="385" t="s">
        <v>12</v>
      </c>
      <c r="U4" s="385" t="s">
        <v>13</v>
      </c>
      <c r="V4" s="385" t="s">
        <v>9</v>
      </c>
      <c r="W4" s="386" t="s">
        <v>10</v>
      </c>
      <c r="X4" s="385" t="s">
        <v>11</v>
      </c>
      <c r="Y4" s="385" t="s">
        <v>12</v>
      </c>
      <c r="Z4" s="385" t="s">
        <v>13</v>
      </c>
      <c r="AA4" s="52" t="s">
        <v>9</v>
      </c>
      <c r="AB4" s="385" t="s">
        <v>10</v>
      </c>
    </row>
    <row r="5" spans="1:28" s="23" customFormat="1" ht="84" customHeight="1">
      <c r="A5" s="437" t="s">
        <v>20</v>
      </c>
      <c r="B5" s="437"/>
      <c r="C5" s="387" t="s">
        <v>22</v>
      </c>
      <c r="D5" s="48">
        <v>0.2</v>
      </c>
      <c r="E5" s="48">
        <v>0.5</v>
      </c>
      <c r="F5" s="48">
        <v>0.7</v>
      </c>
      <c r="G5" s="48">
        <v>0.75</v>
      </c>
      <c r="H5" s="48">
        <v>0.8</v>
      </c>
      <c r="I5" s="8"/>
      <c r="J5" s="36"/>
      <c r="K5" s="36"/>
      <c r="L5" s="36"/>
      <c r="M5" s="36"/>
      <c r="N5" s="22"/>
      <c r="O5" s="22"/>
      <c r="P5" s="22"/>
      <c r="Q5" s="22"/>
      <c r="R5" s="8"/>
      <c r="S5" s="438">
        <f>S8+S9</f>
        <v>225000</v>
      </c>
      <c r="T5" s="438">
        <f>T8+T9</f>
        <v>110000</v>
      </c>
      <c r="U5" s="438">
        <f>U8+U9</f>
        <v>335000</v>
      </c>
      <c r="V5" s="434"/>
      <c r="W5" s="431"/>
      <c r="X5" s="434">
        <f>X8+X9</f>
        <v>325000</v>
      </c>
      <c r="Y5" s="434">
        <f>Y8+Y9</f>
        <v>50000</v>
      </c>
      <c r="Z5" s="434">
        <f>Z8+Z9</f>
        <v>375000</v>
      </c>
      <c r="AA5" s="441">
        <f>SUBTOTAL(9,AA8:AA9)</f>
        <v>0</v>
      </c>
      <c r="AB5" s="442">
        <v>0</v>
      </c>
    </row>
    <row r="6" spans="1:28" s="23" customFormat="1" ht="73.5" customHeight="1">
      <c r="A6" s="437"/>
      <c r="B6" s="437"/>
      <c r="C6" s="37" t="s">
        <v>21</v>
      </c>
      <c r="D6" s="8">
        <v>1</v>
      </c>
      <c r="E6" s="49">
        <v>0</v>
      </c>
      <c r="F6" s="49">
        <v>0</v>
      </c>
      <c r="G6" s="49">
        <v>0</v>
      </c>
      <c r="H6" s="49">
        <v>0</v>
      </c>
      <c r="I6" s="8"/>
      <c r="J6" s="36"/>
      <c r="K6" s="36"/>
      <c r="L6" s="36"/>
      <c r="M6" s="36"/>
      <c r="N6" s="22"/>
      <c r="O6" s="22"/>
      <c r="P6" s="22"/>
      <c r="Q6" s="22"/>
      <c r="R6" s="8"/>
      <c r="S6" s="439"/>
      <c r="T6" s="439"/>
      <c r="U6" s="439"/>
      <c r="V6" s="434"/>
      <c r="W6" s="432"/>
      <c r="X6" s="434"/>
      <c r="Y6" s="434"/>
      <c r="Z6" s="434"/>
      <c r="AA6" s="441"/>
      <c r="AB6" s="442"/>
    </row>
    <row r="7" spans="1:28" s="23" customFormat="1" ht="117.75" customHeight="1">
      <c r="A7" s="437"/>
      <c r="B7" s="437"/>
      <c r="C7" s="37" t="s">
        <v>55</v>
      </c>
      <c r="D7" s="60">
        <v>0</v>
      </c>
      <c r="E7" s="60">
        <v>0</v>
      </c>
      <c r="F7" s="60">
        <v>1</v>
      </c>
      <c r="G7" s="60">
        <v>1</v>
      </c>
      <c r="H7" s="60">
        <v>1</v>
      </c>
      <c r="I7" s="8"/>
      <c r="J7" s="36"/>
      <c r="K7" s="36"/>
      <c r="L7" s="36"/>
      <c r="M7" s="36"/>
      <c r="N7" s="22"/>
      <c r="O7" s="22"/>
      <c r="P7" s="22"/>
      <c r="Q7" s="22"/>
      <c r="R7" s="8"/>
      <c r="S7" s="440"/>
      <c r="T7" s="440"/>
      <c r="U7" s="440"/>
      <c r="V7" s="434"/>
      <c r="W7" s="433"/>
      <c r="X7" s="434"/>
      <c r="Y7" s="434"/>
      <c r="Z7" s="434"/>
      <c r="AA7" s="441"/>
      <c r="AB7" s="442"/>
    </row>
    <row r="8" spans="1:84" ht="312.75" customHeight="1">
      <c r="A8" s="388" t="s">
        <v>86</v>
      </c>
      <c r="B8" s="20" t="s">
        <v>782</v>
      </c>
      <c r="C8" s="64" t="s">
        <v>81</v>
      </c>
      <c r="D8" s="41"/>
      <c r="E8" s="41"/>
      <c r="F8" s="41"/>
      <c r="G8" s="41"/>
      <c r="H8" s="41"/>
      <c r="I8" s="40" t="s">
        <v>44</v>
      </c>
      <c r="J8" s="21" t="s">
        <v>53</v>
      </c>
      <c r="K8" s="21" t="s">
        <v>53</v>
      </c>
      <c r="L8" s="21" t="s">
        <v>53</v>
      </c>
      <c r="M8" s="21" t="s">
        <v>53</v>
      </c>
      <c r="N8" s="21" t="s">
        <v>53</v>
      </c>
      <c r="O8" s="21" t="s">
        <v>53</v>
      </c>
      <c r="P8" s="21" t="s">
        <v>53</v>
      </c>
      <c r="Q8" s="21" t="s">
        <v>53</v>
      </c>
      <c r="R8" s="389" t="s">
        <v>64</v>
      </c>
      <c r="S8" s="390">
        <v>225000</v>
      </c>
      <c r="T8" s="390">
        <v>0</v>
      </c>
      <c r="U8" s="390">
        <f>S8+T8</f>
        <v>225000</v>
      </c>
      <c r="V8" s="390"/>
      <c r="W8" s="31"/>
      <c r="X8" s="390">
        <v>325000</v>
      </c>
      <c r="Y8" s="390">
        <v>0</v>
      </c>
      <c r="Z8" s="390">
        <f>X8+Y8</f>
        <v>325000</v>
      </c>
      <c r="AA8" s="53"/>
      <c r="AB8" s="27">
        <f>+Y8-AA8</f>
        <v>0</v>
      </c>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row>
    <row r="9" spans="1:84" ht="221.25" customHeight="1">
      <c r="A9" s="2" t="s">
        <v>87</v>
      </c>
      <c r="B9" s="7" t="s">
        <v>66</v>
      </c>
      <c r="C9" s="3" t="s">
        <v>73</v>
      </c>
      <c r="D9" s="43"/>
      <c r="E9" s="43"/>
      <c r="F9" s="43"/>
      <c r="G9" s="43"/>
      <c r="H9" s="43"/>
      <c r="I9" s="10" t="s">
        <v>45</v>
      </c>
      <c r="J9" s="6" t="s">
        <v>54</v>
      </c>
      <c r="K9" s="6" t="s">
        <v>54</v>
      </c>
      <c r="L9" s="6" t="s">
        <v>54</v>
      </c>
      <c r="M9" s="6" t="s">
        <v>54</v>
      </c>
      <c r="N9" s="6" t="s">
        <v>54</v>
      </c>
      <c r="O9" s="6" t="s">
        <v>54</v>
      </c>
      <c r="P9" s="6" t="s">
        <v>54</v>
      </c>
      <c r="Q9" s="6" t="s">
        <v>54</v>
      </c>
      <c r="R9" s="4" t="s">
        <v>39</v>
      </c>
      <c r="S9" s="26">
        <v>0</v>
      </c>
      <c r="T9" s="26">
        <v>110000</v>
      </c>
      <c r="U9" s="390">
        <f>S9+T9</f>
        <v>110000</v>
      </c>
      <c r="V9" s="26"/>
      <c r="W9" s="27"/>
      <c r="X9" s="26"/>
      <c r="Y9" s="26">
        <v>50000</v>
      </c>
      <c r="Z9" s="390">
        <f>X9+Y9</f>
        <v>50000</v>
      </c>
      <c r="AA9" s="54"/>
      <c r="AB9" s="27"/>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row>
    <row r="10" spans="1:85" s="33" customFormat="1" ht="78" customHeight="1">
      <c r="A10" s="417" t="s">
        <v>23</v>
      </c>
      <c r="B10" s="418"/>
      <c r="C10" s="38" t="s">
        <v>24</v>
      </c>
      <c r="D10" s="8">
        <v>200</v>
      </c>
      <c r="E10" s="8">
        <v>445</v>
      </c>
      <c r="F10" s="8">
        <v>655</v>
      </c>
      <c r="G10" s="8">
        <v>655</v>
      </c>
      <c r="H10" s="8">
        <v>655</v>
      </c>
      <c r="I10" s="8"/>
      <c r="J10" s="36"/>
      <c r="K10" s="36"/>
      <c r="L10" s="36"/>
      <c r="M10" s="36"/>
      <c r="N10" s="8"/>
      <c r="O10" s="8"/>
      <c r="P10" s="8"/>
      <c r="Q10" s="8"/>
      <c r="R10" s="9"/>
      <c r="S10" s="431">
        <f>S14+S15+S16+S17+S18+S19</f>
        <v>695000</v>
      </c>
      <c r="T10" s="431">
        <f>T14+T15+T16+T17+T18+T19</f>
        <v>870000</v>
      </c>
      <c r="U10" s="431">
        <f aca="true" t="shared" si="0" ref="U10:Z10">U14+U15+U16+U17+U18+U19</f>
        <v>1565000</v>
      </c>
      <c r="V10" s="431"/>
      <c r="W10" s="431"/>
      <c r="X10" s="431">
        <f t="shared" si="0"/>
        <v>695000</v>
      </c>
      <c r="Y10" s="431">
        <f t="shared" si="0"/>
        <v>746000</v>
      </c>
      <c r="Z10" s="431">
        <f t="shared" si="0"/>
        <v>1441000</v>
      </c>
      <c r="AA10" s="431"/>
      <c r="AB10" s="431"/>
      <c r="AC10" s="23"/>
      <c r="AD10" s="23"/>
      <c r="AE10" s="23"/>
      <c r="AF10" s="23"/>
      <c r="AG10" s="23"/>
      <c r="AH10" s="23"/>
      <c r="AI10" s="23"/>
      <c r="AJ10" s="23"/>
      <c r="AK10" s="23"/>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6"/>
    </row>
    <row r="11" spans="1:85" s="33" customFormat="1" ht="105" customHeight="1">
      <c r="A11" s="435"/>
      <c r="B11" s="436"/>
      <c r="C11" s="38" t="s">
        <v>25</v>
      </c>
      <c r="D11" s="8">
        <v>1</v>
      </c>
      <c r="E11" s="49">
        <v>0</v>
      </c>
      <c r="F11" s="49">
        <v>0</v>
      </c>
      <c r="G11" s="49">
        <v>0</v>
      </c>
      <c r="H11" s="49">
        <v>0</v>
      </c>
      <c r="I11" s="8"/>
      <c r="J11" s="36"/>
      <c r="K11" s="36"/>
      <c r="L11" s="36"/>
      <c r="M11" s="36"/>
      <c r="N11" s="8"/>
      <c r="O11" s="8"/>
      <c r="P11" s="8"/>
      <c r="Q11" s="8"/>
      <c r="R11" s="9"/>
      <c r="S11" s="432"/>
      <c r="T11" s="432"/>
      <c r="U11" s="432"/>
      <c r="V11" s="432"/>
      <c r="W11" s="432"/>
      <c r="X11" s="432"/>
      <c r="Y11" s="432"/>
      <c r="Z11" s="432"/>
      <c r="AA11" s="432"/>
      <c r="AB11" s="432"/>
      <c r="AC11" s="23"/>
      <c r="AD11" s="23"/>
      <c r="AE11" s="23"/>
      <c r="AF11" s="23"/>
      <c r="AG11" s="23"/>
      <c r="AH11" s="23"/>
      <c r="AI11" s="23"/>
      <c r="AJ11" s="23"/>
      <c r="AK11" s="23"/>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6"/>
    </row>
    <row r="12" spans="1:84" s="33" customFormat="1" ht="99" customHeight="1">
      <c r="A12" s="435"/>
      <c r="B12" s="436"/>
      <c r="C12" s="38" t="s">
        <v>26</v>
      </c>
      <c r="D12" s="48">
        <v>0.9</v>
      </c>
      <c r="E12" s="48">
        <v>0.9</v>
      </c>
      <c r="F12" s="48">
        <v>0.9</v>
      </c>
      <c r="G12" s="48">
        <v>0.9</v>
      </c>
      <c r="H12" s="48">
        <v>0.9</v>
      </c>
      <c r="I12" s="8"/>
      <c r="J12" s="36"/>
      <c r="K12" s="36"/>
      <c r="L12" s="36"/>
      <c r="M12" s="36"/>
      <c r="N12" s="8"/>
      <c r="O12" s="8"/>
      <c r="P12" s="8"/>
      <c r="Q12" s="8"/>
      <c r="R12" s="9"/>
      <c r="S12" s="432"/>
      <c r="T12" s="432"/>
      <c r="U12" s="432"/>
      <c r="V12" s="432"/>
      <c r="W12" s="432"/>
      <c r="X12" s="432"/>
      <c r="Y12" s="432"/>
      <c r="Z12" s="432"/>
      <c r="AA12" s="432"/>
      <c r="AB12" s="432"/>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row>
    <row r="13" spans="1:54" ht="72.75" customHeight="1">
      <c r="A13" s="419"/>
      <c r="B13" s="420"/>
      <c r="C13" s="38" t="s">
        <v>56</v>
      </c>
      <c r="D13" s="387"/>
      <c r="E13" s="387"/>
      <c r="F13" s="387"/>
      <c r="G13" s="387"/>
      <c r="H13" s="387"/>
      <c r="I13" s="8"/>
      <c r="J13" s="36"/>
      <c r="K13" s="36"/>
      <c r="L13" s="36"/>
      <c r="M13" s="36"/>
      <c r="N13" s="8"/>
      <c r="O13" s="8"/>
      <c r="P13" s="8"/>
      <c r="Q13" s="8"/>
      <c r="R13" s="9"/>
      <c r="S13" s="433"/>
      <c r="T13" s="433"/>
      <c r="U13" s="433"/>
      <c r="V13" s="433"/>
      <c r="W13" s="433"/>
      <c r="X13" s="433"/>
      <c r="Y13" s="433"/>
      <c r="Z13" s="433"/>
      <c r="AA13" s="433"/>
      <c r="AB13" s="43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row>
    <row r="14" spans="1:54" ht="200.25" customHeight="1">
      <c r="A14" s="45" t="s">
        <v>83</v>
      </c>
      <c r="B14" s="5" t="s">
        <v>57</v>
      </c>
      <c r="C14" s="15" t="s">
        <v>58</v>
      </c>
      <c r="D14" s="42"/>
      <c r="E14" s="42"/>
      <c r="F14" s="42"/>
      <c r="G14" s="42"/>
      <c r="H14" s="42"/>
      <c r="I14" s="10" t="s">
        <v>46</v>
      </c>
      <c r="J14" s="10" t="s">
        <v>53</v>
      </c>
      <c r="K14" s="10" t="s">
        <v>53</v>
      </c>
      <c r="L14" s="10" t="s">
        <v>53</v>
      </c>
      <c r="M14" s="10" t="s">
        <v>53</v>
      </c>
      <c r="N14" s="10" t="s">
        <v>53</v>
      </c>
      <c r="O14" s="10" t="s">
        <v>53</v>
      </c>
      <c r="P14" s="10" t="s">
        <v>53</v>
      </c>
      <c r="Q14" s="10" t="s">
        <v>53</v>
      </c>
      <c r="R14" s="4" t="s">
        <v>77</v>
      </c>
      <c r="S14" s="26">
        <v>125000</v>
      </c>
      <c r="T14" s="26">
        <v>311000</v>
      </c>
      <c r="U14" s="26">
        <f>S14+T14</f>
        <v>436000</v>
      </c>
      <c r="V14" s="26"/>
      <c r="W14" s="27"/>
      <c r="X14" s="26">
        <f>125000</f>
        <v>125000</v>
      </c>
      <c r="Y14" s="26">
        <v>400000</v>
      </c>
      <c r="Z14" s="26">
        <f>X14+Y14</f>
        <v>525000</v>
      </c>
      <c r="AA14" s="54"/>
      <c r="AB14" s="27">
        <f>+Y14-AA14</f>
        <v>400000</v>
      </c>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row>
    <row r="15" spans="1:28" ht="111" customHeight="1">
      <c r="A15" s="45" t="s">
        <v>27</v>
      </c>
      <c r="B15" s="67" t="s">
        <v>783</v>
      </c>
      <c r="C15" s="15" t="s">
        <v>69</v>
      </c>
      <c r="D15" s="42"/>
      <c r="E15" s="42"/>
      <c r="F15" s="42"/>
      <c r="G15" s="42"/>
      <c r="H15" s="42"/>
      <c r="I15" s="10" t="s">
        <v>47</v>
      </c>
      <c r="J15" s="10"/>
      <c r="K15" s="10" t="s">
        <v>53</v>
      </c>
      <c r="L15" s="10" t="s">
        <v>53</v>
      </c>
      <c r="M15" s="10" t="s">
        <v>53</v>
      </c>
      <c r="N15" s="10" t="s">
        <v>53</v>
      </c>
      <c r="O15" s="10" t="s">
        <v>53</v>
      </c>
      <c r="P15" s="10" t="s">
        <v>53</v>
      </c>
      <c r="Q15" s="10" t="s">
        <v>53</v>
      </c>
      <c r="R15" s="4" t="s">
        <v>76</v>
      </c>
      <c r="S15" s="26">
        <v>125000</v>
      </c>
      <c r="T15" s="26">
        <v>0</v>
      </c>
      <c r="U15" s="26">
        <f>S15+T15</f>
        <v>125000</v>
      </c>
      <c r="V15" s="26"/>
      <c r="W15" s="27"/>
      <c r="X15" s="26">
        <v>125000</v>
      </c>
      <c r="Y15" s="26">
        <v>0</v>
      </c>
      <c r="Z15" s="26">
        <f>X15+Y15</f>
        <v>125000</v>
      </c>
      <c r="AA15" s="54"/>
      <c r="AB15" s="27"/>
    </row>
    <row r="16" spans="1:28" ht="154.5" customHeight="1">
      <c r="A16" s="45" t="s">
        <v>28</v>
      </c>
      <c r="B16" s="3" t="s">
        <v>784</v>
      </c>
      <c r="C16" s="15" t="s">
        <v>785</v>
      </c>
      <c r="D16" s="42"/>
      <c r="E16" s="42"/>
      <c r="F16" s="42"/>
      <c r="G16" s="42"/>
      <c r="H16" s="42"/>
      <c r="I16" s="10" t="s">
        <v>74</v>
      </c>
      <c r="J16" s="10" t="s">
        <v>54</v>
      </c>
      <c r="K16" s="10" t="s">
        <v>54</v>
      </c>
      <c r="L16" s="10" t="s">
        <v>54</v>
      </c>
      <c r="M16" s="10" t="s">
        <v>54</v>
      </c>
      <c r="N16" s="10" t="s">
        <v>54</v>
      </c>
      <c r="O16" s="10" t="s">
        <v>54</v>
      </c>
      <c r="P16" s="10" t="s">
        <v>54</v>
      </c>
      <c r="Q16" s="10" t="s">
        <v>54</v>
      </c>
      <c r="R16" s="4" t="s">
        <v>786</v>
      </c>
      <c r="S16" s="26">
        <v>125000</v>
      </c>
      <c r="T16" s="26">
        <v>299000</v>
      </c>
      <c r="U16" s="26">
        <f>S16+T16</f>
        <v>424000</v>
      </c>
      <c r="V16" s="26"/>
      <c r="W16" s="27"/>
      <c r="X16" s="26">
        <v>125000</v>
      </c>
      <c r="Y16" s="26">
        <v>296000</v>
      </c>
      <c r="Z16" s="26">
        <f>X16+Y16</f>
        <v>421000</v>
      </c>
      <c r="AA16" s="54"/>
      <c r="AB16" s="27"/>
    </row>
    <row r="17" spans="1:36" ht="132.75" customHeight="1">
      <c r="A17" s="45" t="s">
        <v>29</v>
      </c>
      <c r="B17" s="3" t="s">
        <v>82</v>
      </c>
      <c r="C17" s="15" t="s">
        <v>59</v>
      </c>
      <c r="D17" s="42"/>
      <c r="E17" s="42"/>
      <c r="F17" s="42"/>
      <c r="G17" s="42"/>
      <c r="H17" s="42"/>
      <c r="I17" s="10" t="s">
        <v>48</v>
      </c>
      <c r="J17" s="10" t="s">
        <v>54</v>
      </c>
      <c r="K17" s="10" t="s">
        <v>54</v>
      </c>
      <c r="L17" s="10" t="s">
        <v>54</v>
      </c>
      <c r="M17" s="10" t="s">
        <v>54</v>
      </c>
      <c r="N17" s="10" t="s">
        <v>54</v>
      </c>
      <c r="O17" s="10" t="s">
        <v>54</v>
      </c>
      <c r="P17" s="10" t="s">
        <v>54</v>
      </c>
      <c r="Q17" s="10" t="s">
        <v>54</v>
      </c>
      <c r="R17" s="4" t="s">
        <v>40</v>
      </c>
      <c r="S17" s="26">
        <v>0</v>
      </c>
      <c r="T17" s="26">
        <v>260000</v>
      </c>
      <c r="U17" s="26">
        <f>S17+T17</f>
        <v>260000</v>
      </c>
      <c r="V17" s="26"/>
      <c r="W17" s="27"/>
      <c r="X17" s="26"/>
      <c r="Y17" s="26">
        <v>50000</v>
      </c>
      <c r="Z17" s="26">
        <f>X17+Y17</f>
        <v>50000</v>
      </c>
      <c r="AA17" s="54"/>
      <c r="AB17" s="27"/>
      <c r="AJ17" s="58"/>
    </row>
    <row r="18" spans="1:36" ht="166.5" customHeight="1">
      <c r="A18" s="45" t="s">
        <v>30</v>
      </c>
      <c r="B18" s="3" t="s">
        <v>62</v>
      </c>
      <c r="C18" s="3" t="s">
        <v>67</v>
      </c>
      <c r="D18" s="43"/>
      <c r="E18" s="43"/>
      <c r="F18" s="43"/>
      <c r="G18" s="43"/>
      <c r="H18" s="43"/>
      <c r="I18" s="4" t="s">
        <v>49</v>
      </c>
      <c r="J18" s="4" t="s">
        <v>54</v>
      </c>
      <c r="K18" s="4" t="s">
        <v>54</v>
      </c>
      <c r="L18" s="4" t="s">
        <v>54</v>
      </c>
      <c r="M18" s="4" t="s">
        <v>54</v>
      </c>
      <c r="N18" s="4" t="s">
        <v>54</v>
      </c>
      <c r="O18" s="4" t="s">
        <v>54</v>
      </c>
      <c r="P18" s="4" t="s">
        <v>54</v>
      </c>
      <c r="Q18" s="4" t="s">
        <v>54</v>
      </c>
      <c r="R18" s="4" t="s">
        <v>78</v>
      </c>
      <c r="S18" s="26">
        <v>300000</v>
      </c>
      <c r="T18" s="26">
        <v>0</v>
      </c>
      <c r="U18" s="26">
        <f>S18+T18</f>
        <v>300000</v>
      </c>
      <c r="V18" s="26"/>
      <c r="W18" s="27"/>
      <c r="X18" s="26">
        <v>300000</v>
      </c>
      <c r="Y18" s="26">
        <v>0</v>
      </c>
      <c r="Z18" s="26">
        <f>X18+Y18</f>
        <v>300000</v>
      </c>
      <c r="AA18" s="26"/>
      <c r="AB18" s="31"/>
      <c r="AJ18" s="59"/>
    </row>
    <row r="19" spans="1:44" s="342" customFormat="1" ht="108" customHeight="1">
      <c r="A19" s="336" t="s">
        <v>63</v>
      </c>
      <c r="B19" s="334" t="s">
        <v>787</v>
      </c>
      <c r="C19" s="335" t="s">
        <v>68</v>
      </c>
      <c r="D19" s="337"/>
      <c r="E19" s="337"/>
      <c r="F19" s="337"/>
      <c r="G19" s="337"/>
      <c r="H19" s="337"/>
      <c r="I19" s="338" t="s">
        <v>80</v>
      </c>
      <c r="J19" s="338" t="s">
        <v>54</v>
      </c>
      <c r="K19" s="338" t="s">
        <v>54</v>
      </c>
      <c r="L19" s="338" t="s">
        <v>54</v>
      </c>
      <c r="M19" s="338" t="s">
        <v>54</v>
      </c>
      <c r="N19" s="338" t="s">
        <v>54</v>
      </c>
      <c r="O19" s="338" t="s">
        <v>54</v>
      </c>
      <c r="P19" s="338" t="s">
        <v>54</v>
      </c>
      <c r="Q19" s="338" t="s">
        <v>54</v>
      </c>
      <c r="R19" s="338" t="s">
        <v>79</v>
      </c>
      <c r="S19" s="339">
        <v>20000</v>
      </c>
      <c r="T19" s="339"/>
      <c r="U19" s="339">
        <f>S19+T19</f>
        <v>20000</v>
      </c>
      <c r="V19" s="339"/>
      <c r="W19" s="340"/>
      <c r="X19" s="339">
        <v>20000</v>
      </c>
      <c r="Y19" s="339"/>
      <c r="Z19" s="339">
        <f>X19+Y19</f>
        <v>20000</v>
      </c>
      <c r="AA19" s="339"/>
      <c r="AB19" s="341">
        <f>+Y19-AA19</f>
        <v>0</v>
      </c>
      <c r="AN19" s="343"/>
      <c r="AR19" s="343"/>
    </row>
    <row r="20" spans="1:44" ht="97.5" customHeight="1">
      <c r="A20" s="429" t="s">
        <v>31</v>
      </c>
      <c r="B20" s="418"/>
      <c r="C20" s="39" t="s">
        <v>34</v>
      </c>
      <c r="D20" s="49">
        <v>0</v>
      </c>
      <c r="E20" s="49">
        <v>0</v>
      </c>
      <c r="F20" s="49">
        <v>0</v>
      </c>
      <c r="G20" s="8">
        <v>1</v>
      </c>
      <c r="H20" s="8">
        <v>1</v>
      </c>
      <c r="I20" s="8"/>
      <c r="J20" s="35"/>
      <c r="K20" s="35"/>
      <c r="L20" s="35"/>
      <c r="M20" s="35"/>
      <c r="N20" s="9"/>
      <c r="O20" s="9"/>
      <c r="P20" s="9"/>
      <c r="Q20" s="9"/>
      <c r="R20" s="9"/>
      <c r="S20" s="431">
        <f>S22+S23</f>
        <v>400000</v>
      </c>
      <c r="T20" s="431">
        <f aca="true" t="shared" si="1" ref="T20:Z20">T22+T23</f>
        <v>87000</v>
      </c>
      <c r="U20" s="431">
        <f t="shared" si="1"/>
        <v>487000</v>
      </c>
      <c r="V20" s="431"/>
      <c r="W20" s="431"/>
      <c r="X20" s="431">
        <f t="shared" si="1"/>
        <v>400000</v>
      </c>
      <c r="Y20" s="431">
        <f t="shared" si="1"/>
        <v>320000</v>
      </c>
      <c r="Z20" s="431">
        <f t="shared" si="1"/>
        <v>720000</v>
      </c>
      <c r="AA20" s="431"/>
      <c r="AB20" s="431"/>
      <c r="AN20" s="59"/>
      <c r="AR20" s="59"/>
    </row>
    <row r="21" spans="1:28" ht="73.5" customHeight="1">
      <c r="A21" s="430"/>
      <c r="B21" s="420"/>
      <c r="C21" s="39" t="s">
        <v>35</v>
      </c>
      <c r="D21" s="48">
        <v>0.08</v>
      </c>
      <c r="E21" s="48">
        <v>0.07</v>
      </c>
      <c r="F21" s="48">
        <v>0.06</v>
      </c>
      <c r="G21" s="48">
        <v>0.05</v>
      </c>
      <c r="H21" s="48">
        <v>0.04</v>
      </c>
      <c r="I21" s="8"/>
      <c r="J21" s="35"/>
      <c r="K21" s="35"/>
      <c r="L21" s="35"/>
      <c r="M21" s="35"/>
      <c r="N21" s="9"/>
      <c r="O21" s="9"/>
      <c r="P21" s="9"/>
      <c r="Q21" s="9"/>
      <c r="R21" s="9"/>
      <c r="S21" s="433"/>
      <c r="T21" s="433"/>
      <c r="U21" s="433"/>
      <c r="V21" s="433"/>
      <c r="W21" s="433"/>
      <c r="X21" s="433"/>
      <c r="Y21" s="433"/>
      <c r="Z21" s="433"/>
      <c r="AA21" s="433"/>
      <c r="AB21" s="433"/>
    </row>
    <row r="22" spans="1:63" ht="228" customHeight="1">
      <c r="A22" s="2" t="s">
        <v>32</v>
      </c>
      <c r="B22" s="61" t="s">
        <v>65</v>
      </c>
      <c r="C22" s="5" t="s">
        <v>788</v>
      </c>
      <c r="D22" s="43"/>
      <c r="E22" s="43"/>
      <c r="F22" s="43"/>
      <c r="G22" s="43"/>
      <c r="H22" s="43"/>
      <c r="I22" s="4" t="s">
        <v>50</v>
      </c>
      <c r="J22" s="4" t="s">
        <v>54</v>
      </c>
      <c r="K22" s="4" t="s">
        <v>54</v>
      </c>
      <c r="L22" s="4" t="s">
        <v>54</v>
      </c>
      <c r="M22" s="4" t="s">
        <v>54</v>
      </c>
      <c r="N22" s="4" t="s">
        <v>54</v>
      </c>
      <c r="O22" s="4" t="s">
        <v>54</v>
      </c>
      <c r="P22" s="4" t="s">
        <v>54</v>
      </c>
      <c r="Q22" s="4" t="s">
        <v>54</v>
      </c>
      <c r="R22" s="4" t="s">
        <v>61</v>
      </c>
      <c r="S22" s="26">
        <v>100000</v>
      </c>
      <c r="T22" s="26">
        <v>20000</v>
      </c>
      <c r="U22" s="26">
        <f>S22+T22</f>
        <v>120000</v>
      </c>
      <c r="V22" s="26"/>
      <c r="W22" s="27"/>
      <c r="X22" s="26">
        <v>100000</v>
      </c>
      <c r="Y22" s="26">
        <v>20000</v>
      </c>
      <c r="Z22" s="26">
        <f>X22+Y22</f>
        <v>120000</v>
      </c>
      <c r="AA22" s="26"/>
      <c r="AB22" s="27"/>
      <c r="BK22" s="58"/>
    </row>
    <row r="23" spans="1:63" ht="215.25" customHeight="1">
      <c r="A23" s="425" t="s">
        <v>33</v>
      </c>
      <c r="B23" s="423" t="s">
        <v>789</v>
      </c>
      <c r="C23" s="427" t="s">
        <v>790</v>
      </c>
      <c r="D23" s="415"/>
      <c r="E23" s="415"/>
      <c r="F23" s="415"/>
      <c r="G23" s="415"/>
      <c r="H23" s="415"/>
      <c r="I23" s="413" t="s">
        <v>60</v>
      </c>
      <c r="J23" s="413" t="s">
        <v>54</v>
      </c>
      <c r="K23" s="413" t="s">
        <v>54</v>
      </c>
      <c r="L23" s="413" t="s">
        <v>54</v>
      </c>
      <c r="M23" s="413" t="s">
        <v>54</v>
      </c>
      <c r="N23" s="413" t="s">
        <v>54</v>
      </c>
      <c r="O23" s="413" t="s">
        <v>54</v>
      </c>
      <c r="P23" s="413" t="s">
        <v>54</v>
      </c>
      <c r="Q23" s="413" t="s">
        <v>54</v>
      </c>
      <c r="R23" s="413" t="s">
        <v>41</v>
      </c>
      <c r="S23" s="411">
        <v>300000</v>
      </c>
      <c r="T23" s="411">
        <v>67000</v>
      </c>
      <c r="U23" s="411">
        <f>S23+T23</f>
        <v>367000</v>
      </c>
      <c r="V23" s="411"/>
      <c r="W23" s="411"/>
      <c r="X23" s="411">
        <v>300000</v>
      </c>
      <c r="Y23" s="411">
        <v>300000</v>
      </c>
      <c r="Z23" s="411">
        <f>X23+Y23</f>
        <v>600000</v>
      </c>
      <c r="AA23" s="411"/>
      <c r="AB23" s="411"/>
      <c r="BK23" s="59"/>
    </row>
    <row r="24" spans="1:28" ht="186" customHeight="1">
      <c r="A24" s="426"/>
      <c r="B24" s="424"/>
      <c r="C24" s="428"/>
      <c r="D24" s="416"/>
      <c r="E24" s="416"/>
      <c r="F24" s="416"/>
      <c r="G24" s="416"/>
      <c r="H24" s="416"/>
      <c r="I24" s="414"/>
      <c r="J24" s="414"/>
      <c r="K24" s="414"/>
      <c r="L24" s="414"/>
      <c r="M24" s="414"/>
      <c r="N24" s="414"/>
      <c r="O24" s="414"/>
      <c r="P24" s="414"/>
      <c r="Q24" s="414"/>
      <c r="R24" s="414"/>
      <c r="S24" s="412"/>
      <c r="T24" s="412"/>
      <c r="U24" s="412">
        <f>S24+T24</f>
        <v>0</v>
      </c>
      <c r="V24" s="412"/>
      <c r="W24" s="412"/>
      <c r="X24" s="412"/>
      <c r="Y24" s="412"/>
      <c r="Z24" s="412">
        <f>X24+Y24</f>
        <v>0</v>
      </c>
      <c r="AA24" s="412"/>
      <c r="AB24" s="412"/>
    </row>
    <row r="25" spans="1:28" s="24" customFormat="1" ht="75.75" customHeight="1">
      <c r="A25" s="417" t="s">
        <v>36</v>
      </c>
      <c r="B25" s="418"/>
      <c r="C25" s="39" t="s">
        <v>37</v>
      </c>
      <c r="D25" s="50">
        <v>0</v>
      </c>
      <c r="E25" s="50">
        <v>0</v>
      </c>
      <c r="F25" s="8">
        <v>1</v>
      </c>
      <c r="G25" s="50">
        <v>0</v>
      </c>
      <c r="H25" s="50">
        <v>0</v>
      </c>
      <c r="I25" s="8"/>
      <c r="J25" s="36"/>
      <c r="K25" s="36"/>
      <c r="L25" s="36"/>
      <c r="M25" s="36"/>
      <c r="N25" s="8"/>
      <c r="O25" s="8"/>
      <c r="P25" s="8"/>
      <c r="Q25" s="8"/>
      <c r="R25" s="9"/>
      <c r="S25" s="431">
        <f>S27+S28</f>
        <v>364000</v>
      </c>
      <c r="T25" s="431">
        <f aca="true" t="shared" si="2" ref="T25:Z25">T27+T28</f>
        <v>148000</v>
      </c>
      <c r="U25" s="431">
        <f>S25+T25</f>
        <v>512000</v>
      </c>
      <c r="V25" s="431"/>
      <c r="W25" s="431"/>
      <c r="X25" s="431">
        <f t="shared" si="2"/>
        <v>350000</v>
      </c>
      <c r="Y25" s="431">
        <f t="shared" si="2"/>
        <v>150000</v>
      </c>
      <c r="Z25" s="431">
        <f t="shared" si="2"/>
        <v>500000</v>
      </c>
      <c r="AA25" s="431"/>
      <c r="AB25" s="431"/>
    </row>
    <row r="26" spans="1:28" s="24" customFormat="1" ht="88.5" customHeight="1">
      <c r="A26" s="419"/>
      <c r="B26" s="420"/>
      <c r="C26" s="38" t="s">
        <v>38</v>
      </c>
      <c r="D26" s="51">
        <v>100</v>
      </c>
      <c r="E26" s="51">
        <v>200</v>
      </c>
      <c r="F26" s="51">
        <v>350</v>
      </c>
      <c r="G26" s="51">
        <v>350</v>
      </c>
      <c r="H26" s="51">
        <v>350</v>
      </c>
      <c r="I26" s="8"/>
      <c r="J26" s="36"/>
      <c r="K26" s="36"/>
      <c r="L26" s="36"/>
      <c r="M26" s="36"/>
      <c r="N26" s="8"/>
      <c r="O26" s="8"/>
      <c r="P26" s="8"/>
      <c r="Q26" s="8"/>
      <c r="R26" s="9"/>
      <c r="S26" s="433"/>
      <c r="T26" s="433"/>
      <c r="U26" s="433"/>
      <c r="V26" s="433"/>
      <c r="W26" s="433"/>
      <c r="X26" s="433"/>
      <c r="Y26" s="433"/>
      <c r="Z26" s="433"/>
      <c r="AA26" s="433"/>
      <c r="AB26" s="433"/>
    </row>
    <row r="27" spans="1:28" ht="121.5" customHeight="1">
      <c r="A27" s="2" t="s">
        <v>84</v>
      </c>
      <c r="B27" s="3" t="s">
        <v>70</v>
      </c>
      <c r="C27" s="3" t="s">
        <v>71</v>
      </c>
      <c r="D27" s="44"/>
      <c r="E27" s="44"/>
      <c r="F27" s="44"/>
      <c r="G27" s="44"/>
      <c r="H27" s="44"/>
      <c r="I27" s="7" t="s">
        <v>51</v>
      </c>
      <c r="J27" s="65" t="s">
        <v>54</v>
      </c>
      <c r="K27" s="65" t="s">
        <v>54</v>
      </c>
      <c r="L27" s="65" t="s">
        <v>54</v>
      </c>
      <c r="M27" s="65" t="s">
        <v>54</v>
      </c>
      <c r="N27" s="65" t="s">
        <v>54</v>
      </c>
      <c r="O27" s="65" t="s">
        <v>54</v>
      </c>
      <c r="P27" s="65" t="s">
        <v>54</v>
      </c>
      <c r="Q27" s="65" t="s">
        <v>54</v>
      </c>
      <c r="R27" s="7" t="s">
        <v>42</v>
      </c>
      <c r="S27" s="26">
        <v>164000</v>
      </c>
      <c r="T27" s="26"/>
      <c r="U27" s="28">
        <f>S27+T27</f>
        <v>164000</v>
      </c>
      <c r="V27" s="28"/>
      <c r="W27" s="29"/>
      <c r="X27" s="28">
        <v>150000</v>
      </c>
      <c r="Y27" s="28"/>
      <c r="Z27" s="28">
        <f>X27+Y27</f>
        <v>150000</v>
      </c>
      <c r="AA27" s="28"/>
      <c r="AB27" s="29">
        <f>+Y27-AA27</f>
        <v>0</v>
      </c>
    </row>
    <row r="28" spans="1:28" s="17" customFormat="1" ht="186" customHeight="1">
      <c r="A28" s="16" t="s">
        <v>85</v>
      </c>
      <c r="B28" s="18" t="s">
        <v>72</v>
      </c>
      <c r="C28" s="18" t="s">
        <v>75</v>
      </c>
      <c r="D28" s="42"/>
      <c r="E28" s="42"/>
      <c r="F28" s="42"/>
      <c r="G28" s="42"/>
      <c r="H28" s="42"/>
      <c r="I28" s="18" t="s">
        <v>52</v>
      </c>
      <c r="J28" s="66" t="s">
        <v>54</v>
      </c>
      <c r="K28" s="66" t="s">
        <v>54</v>
      </c>
      <c r="L28" s="66" t="s">
        <v>54</v>
      </c>
      <c r="M28" s="66" t="s">
        <v>54</v>
      </c>
      <c r="N28" s="66" t="s">
        <v>54</v>
      </c>
      <c r="O28" s="66" t="s">
        <v>54</v>
      </c>
      <c r="P28" s="66" t="s">
        <v>54</v>
      </c>
      <c r="Q28" s="66" t="s">
        <v>54</v>
      </c>
      <c r="R28" s="18" t="s">
        <v>43</v>
      </c>
      <c r="S28" s="47">
        <v>200000</v>
      </c>
      <c r="T28" s="47">
        <v>148000</v>
      </c>
      <c r="U28" s="28">
        <f>S28+T28</f>
        <v>348000</v>
      </c>
      <c r="V28" s="30"/>
      <c r="W28" s="32"/>
      <c r="X28" s="62">
        <v>200000</v>
      </c>
      <c r="Y28" s="62">
        <v>150000</v>
      </c>
      <c r="Z28" s="28">
        <f>X28+Y28</f>
        <v>350000</v>
      </c>
      <c r="AA28" s="30"/>
      <c r="AB28" s="32"/>
    </row>
    <row r="29" spans="1:28" ht="29.25" customHeight="1">
      <c r="A29" s="421" t="s">
        <v>3</v>
      </c>
      <c r="B29" s="422"/>
      <c r="C29" s="422"/>
      <c r="D29" s="422"/>
      <c r="E29" s="422"/>
      <c r="F29" s="422"/>
      <c r="G29" s="422"/>
      <c r="H29" s="422"/>
      <c r="I29" s="422"/>
      <c r="J29" s="422"/>
      <c r="K29" s="422"/>
      <c r="L29" s="422"/>
      <c r="M29" s="422"/>
      <c r="N29" s="422"/>
      <c r="O29" s="422"/>
      <c r="P29" s="422"/>
      <c r="Q29" s="422"/>
      <c r="R29" s="19"/>
      <c r="S29" s="391">
        <f>S25+S20+S10+S5</f>
        <v>1684000</v>
      </c>
      <c r="T29" s="391">
        <f aca="true" t="shared" si="3" ref="T29:AB29">T25+T20+T10+T5</f>
        <v>1215000</v>
      </c>
      <c r="U29" s="391">
        <f t="shared" si="3"/>
        <v>2899000</v>
      </c>
      <c r="V29" s="391">
        <f t="shared" si="3"/>
        <v>0</v>
      </c>
      <c r="W29" s="391">
        <f t="shared" si="3"/>
        <v>0</v>
      </c>
      <c r="X29" s="391">
        <f t="shared" si="3"/>
        <v>1770000</v>
      </c>
      <c r="Y29" s="391">
        <f t="shared" si="3"/>
        <v>1266000</v>
      </c>
      <c r="Z29" s="391">
        <f t="shared" si="3"/>
        <v>3036000</v>
      </c>
      <c r="AA29" s="391">
        <f t="shared" si="3"/>
        <v>0</v>
      </c>
      <c r="AB29" s="391">
        <f t="shared" si="3"/>
        <v>0</v>
      </c>
    </row>
  </sheetData>
  <sheetProtection/>
  <mergeCells count="85">
    <mergeCell ref="X25:X26"/>
    <mergeCell ref="Y25:Y26"/>
    <mergeCell ref="Z25:Z26"/>
    <mergeCell ref="AA25:AA26"/>
    <mergeCell ref="AB25:AB26"/>
    <mergeCell ref="S25:S26"/>
    <mergeCell ref="T25:T26"/>
    <mergeCell ref="U25:U26"/>
    <mergeCell ref="V25:V26"/>
    <mergeCell ref="W25:W26"/>
    <mergeCell ref="Y10:Y13"/>
    <mergeCell ref="Z10:Z13"/>
    <mergeCell ref="AA10:AA13"/>
    <mergeCell ref="AB10:AB13"/>
    <mergeCell ref="T20:T21"/>
    <mergeCell ref="U20:U21"/>
    <mergeCell ref="V20:V21"/>
    <mergeCell ref="W20:W21"/>
    <mergeCell ref="X20:X21"/>
    <mergeCell ref="Y20:Y21"/>
    <mergeCell ref="Z20:Z21"/>
    <mergeCell ref="AA20:AA21"/>
    <mergeCell ref="AB20:AB21"/>
    <mergeCell ref="AA5:AA7"/>
    <mergeCell ref="AB5:AB7"/>
    <mergeCell ref="Y5:Y7"/>
    <mergeCell ref="A1:AB1"/>
    <mergeCell ref="A2:A4"/>
    <mergeCell ref="B2:B4"/>
    <mergeCell ref="C2:C4"/>
    <mergeCell ref="I2:I4"/>
    <mergeCell ref="J2:Q2"/>
    <mergeCell ref="R2:R4"/>
    <mergeCell ref="S2:W3"/>
    <mergeCell ref="X2:AB3"/>
    <mergeCell ref="D2:H3"/>
    <mergeCell ref="J3:M3"/>
    <mergeCell ref="N3:Q3"/>
    <mergeCell ref="Z5:Z7"/>
    <mergeCell ref="A20:B21"/>
    <mergeCell ref="W5:W7"/>
    <mergeCell ref="X5:X7"/>
    <mergeCell ref="A10:B13"/>
    <mergeCell ref="A5:B7"/>
    <mergeCell ref="S5:S7"/>
    <mergeCell ref="T5:T7"/>
    <mergeCell ref="U5:U7"/>
    <mergeCell ref="V5:V7"/>
    <mergeCell ref="S10:S13"/>
    <mergeCell ref="T10:T13"/>
    <mergeCell ref="U10:U13"/>
    <mergeCell ref="V10:V13"/>
    <mergeCell ref="W10:W13"/>
    <mergeCell ref="X10:X13"/>
    <mergeCell ref="S20:S21"/>
    <mergeCell ref="F23:F24"/>
    <mergeCell ref="G23:G24"/>
    <mergeCell ref="H23:H24"/>
    <mergeCell ref="A25:B26"/>
    <mergeCell ref="A29:Q29"/>
    <mergeCell ref="B23:B24"/>
    <mergeCell ref="A23:A24"/>
    <mergeCell ref="C23:C24"/>
    <mergeCell ref="D23:D24"/>
    <mergeCell ref="E23:E24"/>
    <mergeCell ref="P23:P24"/>
    <mergeCell ref="I23:I24"/>
    <mergeCell ref="J23:J24"/>
    <mergeCell ref="L23:L24"/>
    <mergeCell ref="M23:M24"/>
    <mergeCell ref="N23:N24"/>
    <mergeCell ref="O23:O24"/>
    <mergeCell ref="K23:K24"/>
    <mergeCell ref="Q23:Q24"/>
    <mergeCell ref="R23:R24"/>
    <mergeCell ref="S23:S24"/>
    <mergeCell ref="T23:T24"/>
    <mergeCell ref="U23:U24"/>
    <mergeCell ref="AA23:AA24"/>
    <mergeCell ref="AB23:AB24"/>
    <mergeCell ref="V23:V24"/>
    <mergeCell ref="W23:W24"/>
    <mergeCell ref="X23:X24"/>
    <mergeCell ref="Y23:Y24"/>
    <mergeCell ref="Z23:Z24"/>
  </mergeCells>
  <printOptions/>
  <pageMargins left="0.25" right="0.25" top="0.75" bottom="0.75" header="0.3" footer="0.3"/>
  <pageSetup fitToHeight="0" fitToWidth="1" horizontalDpi="600" verticalDpi="600" orientation="landscape" paperSize="8" scale="49" r:id="rId2"/>
  <drawing r:id="rId1"/>
</worksheet>
</file>

<file path=xl/worksheets/sheet2.xml><?xml version="1.0" encoding="utf-8"?>
<worksheet xmlns="http://schemas.openxmlformats.org/spreadsheetml/2006/main" xmlns:r="http://schemas.openxmlformats.org/officeDocument/2006/relationships">
  <sheetPr>
    <tabColor rgb="FF92D050"/>
  </sheetPr>
  <dimension ref="A1:AB33"/>
  <sheetViews>
    <sheetView zoomScale="75" zoomScaleNormal="75" zoomScalePageLayoutView="0" workbookViewId="0" topLeftCell="A1">
      <selection activeCell="A1" sqref="A1:AB33"/>
    </sheetView>
  </sheetViews>
  <sheetFormatPr defaultColWidth="9.00390625" defaultRowHeight="15.75"/>
  <cols>
    <col min="1" max="1" width="7.375" style="0" customWidth="1"/>
    <col min="2" max="2" width="55.625" style="0" customWidth="1"/>
    <col min="3" max="3" width="83.375" style="0" customWidth="1"/>
    <col min="4" max="4" width="11.25390625" style="0" customWidth="1"/>
    <col min="5" max="5" width="10.125" style="0" customWidth="1"/>
    <col min="6" max="6" width="10.625" style="0" customWidth="1"/>
    <col min="7" max="7" width="11.75390625" style="0" customWidth="1"/>
    <col min="8" max="8" width="13.50390625" style="0" customWidth="1"/>
    <col min="9" max="9" width="15.125" style="0" customWidth="1"/>
    <col min="10" max="11" width="4.125" style="0" customWidth="1"/>
    <col min="12" max="12" width="4.375" style="0" customWidth="1"/>
    <col min="13" max="13" width="4.50390625" style="0" customWidth="1"/>
    <col min="14" max="14" width="4.375" style="0" customWidth="1"/>
    <col min="15" max="15" width="4.00390625" style="0" customWidth="1"/>
    <col min="16" max="17" width="4.375" style="0" customWidth="1"/>
    <col min="18" max="18" width="80.125" style="0" customWidth="1"/>
  </cols>
  <sheetData>
    <row r="1" spans="1:28" ht="66" customHeight="1" thickBot="1">
      <c r="A1" s="459" t="s">
        <v>88</v>
      </c>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1"/>
    </row>
    <row r="2" spans="1:28" ht="18.75" customHeight="1">
      <c r="A2" s="486" t="s">
        <v>2</v>
      </c>
      <c r="B2" s="489" t="s">
        <v>0</v>
      </c>
      <c r="C2" s="492" t="s">
        <v>16</v>
      </c>
      <c r="D2" s="462" t="s">
        <v>14</v>
      </c>
      <c r="E2" s="463"/>
      <c r="F2" s="463"/>
      <c r="G2" s="463"/>
      <c r="H2" s="464"/>
      <c r="I2" s="495" t="s">
        <v>1</v>
      </c>
      <c r="J2" s="498" t="s">
        <v>8</v>
      </c>
      <c r="K2" s="498"/>
      <c r="L2" s="498"/>
      <c r="M2" s="498"/>
      <c r="N2" s="498"/>
      <c r="O2" s="498"/>
      <c r="P2" s="498"/>
      <c r="Q2" s="498"/>
      <c r="R2" s="495" t="s">
        <v>15</v>
      </c>
      <c r="S2" s="462" t="s">
        <v>17</v>
      </c>
      <c r="T2" s="463"/>
      <c r="U2" s="463"/>
      <c r="V2" s="463"/>
      <c r="W2" s="464"/>
      <c r="X2" s="462" t="s">
        <v>18</v>
      </c>
      <c r="Y2" s="463"/>
      <c r="Z2" s="463"/>
      <c r="AA2" s="463"/>
      <c r="AB2" s="468"/>
    </row>
    <row r="3" spans="1:28" ht="18.75">
      <c r="A3" s="487"/>
      <c r="B3" s="490"/>
      <c r="C3" s="493"/>
      <c r="D3" s="465"/>
      <c r="E3" s="466"/>
      <c r="F3" s="466"/>
      <c r="G3" s="466"/>
      <c r="H3" s="467"/>
      <c r="I3" s="496"/>
      <c r="J3" s="456">
        <v>2019</v>
      </c>
      <c r="K3" s="457"/>
      <c r="L3" s="457"/>
      <c r="M3" s="458"/>
      <c r="N3" s="456">
        <v>2020</v>
      </c>
      <c r="O3" s="457"/>
      <c r="P3" s="457"/>
      <c r="Q3" s="458"/>
      <c r="R3" s="496"/>
      <c r="S3" s="465"/>
      <c r="T3" s="466"/>
      <c r="U3" s="466"/>
      <c r="V3" s="466"/>
      <c r="W3" s="467"/>
      <c r="X3" s="465"/>
      <c r="Y3" s="466"/>
      <c r="Z3" s="466"/>
      <c r="AA3" s="466"/>
      <c r="AB3" s="469"/>
    </row>
    <row r="4" spans="1:28" ht="94.5" thickBot="1">
      <c r="A4" s="488"/>
      <c r="B4" s="491"/>
      <c r="C4" s="494"/>
      <c r="D4" s="333">
        <v>2018</v>
      </c>
      <c r="E4" s="333">
        <v>2019</v>
      </c>
      <c r="F4" s="333">
        <v>2020</v>
      </c>
      <c r="G4" s="333">
        <v>2021</v>
      </c>
      <c r="H4" s="333">
        <v>2022</v>
      </c>
      <c r="I4" s="497"/>
      <c r="J4" s="333" t="s">
        <v>4</v>
      </c>
      <c r="K4" s="333" t="s">
        <v>5</v>
      </c>
      <c r="L4" s="333" t="s">
        <v>6</v>
      </c>
      <c r="M4" s="333" t="s">
        <v>7</v>
      </c>
      <c r="N4" s="333" t="s">
        <v>4</v>
      </c>
      <c r="O4" s="333" t="s">
        <v>5</v>
      </c>
      <c r="P4" s="333" t="s">
        <v>6</v>
      </c>
      <c r="Q4" s="333" t="s">
        <v>7</v>
      </c>
      <c r="R4" s="497"/>
      <c r="S4" s="333" t="s">
        <v>11</v>
      </c>
      <c r="T4" s="333" t="s">
        <v>12</v>
      </c>
      <c r="U4" s="333" t="s">
        <v>13</v>
      </c>
      <c r="V4" s="333" t="s">
        <v>9</v>
      </c>
      <c r="W4" s="350" t="s">
        <v>10</v>
      </c>
      <c r="X4" s="333" t="s">
        <v>11</v>
      </c>
      <c r="Y4" s="333" t="s">
        <v>12</v>
      </c>
      <c r="Z4" s="333" t="s">
        <v>13</v>
      </c>
      <c r="AA4" s="333" t="s">
        <v>9</v>
      </c>
      <c r="AB4" s="351" t="s">
        <v>10</v>
      </c>
    </row>
    <row r="5" spans="1:28" ht="85.5" customHeight="1">
      <c r="A5" s="473" t="s">
        <v>89</v>
      </c>
      <c r="B5" s="474"/>
      <c r="C5" s="70" t="s">
        <v>90</v>
      </c>
      <c r="D5" s="71" t="s">
        <v>91</v>
      </c>
      <c r="E5" s="71" t="s">
        <v>92</v>
      </c>
      <c r="F5" s="71" t="s">
        <v>92</v>
      </c>
      <c r="G5" s="71" t="s">
        <v>92</v>
      </c>
      <c r="H5" s="71" t="s">
        <v>92</v>
      </c>
      <c r="I5" s="72" t="s">
        <v>93</v>
      </c>
      <c r="J5" s="72"/>
      <c r="K5" s="72"/>
      <c r="L5" s="72" t="s">
        <v>53</v>
      </c>
      <c r="M5" s="72" t="s">
        <v>53</v>
      </c>
      <c r="N5" s="72" t="s">
        <v>53</v>
      </c>
      <c r="O5" s="72" t="s">
        <v>53</v>
      </c>
      <c r="P5" s="72" t="s">
        <v>53</v>
      </c>
      <c r="Q5" s="72" t="s">
        <v>53</v>
      </c>
      <c r="R5" s="479" t="s">
        <v>94</v>
      </c>
      <c r="S5" s="352">
        <f aca="true" t="shared" si="0" ref="S5:AB5">SUBTOTAL(9,S8:S21)</f>
        <v>884700</v>
      </c>
      <c r="T5" s="352">
        <f t="shared" si="0"/>
        <v>0</v>
      </c>
      <c r="U5" s="352">
        <f t="shared" si="0"/>
        <v>884700</v>
      </c>
      <c r="V5" s="352">
        <f t="shared" si="0"/>
        <v>0</v>
      </c>
      <c r="W5" s="352">
        <f t="shared" si="0"/>
        <v>0</v>
      </c>
      <c r="X5" s="352">
        <f t="shared" si="0"/>
        <v>660000</v>
      </c>
      <c r="Y5" s="352">
        <f t="shared" si="0"/>
        <v>470000</v>
      </c>
      <c r="Z5" s="352">
        <f t="shared" si="0"/>
        <v>1130000</v>
      </c>
      <c r="AA5" s="352">
        <f t="shared" si="0"/>
        <v>185000</v>
      </c>
      <c r="AB5" s="353">
        <f t="shared" si="0"/>
        <v>285000</v>
      </c>
    </row>
    <row r="6" spans="1:28" ht="78" customHeight="1">
      <c r="A6" s="475"/>
      <c r="B6" s="476"/>
      <c r="C6" s="73" t="s">
        <v>95</v>
      </c>
      <c r="D6" s="74" t="s">
        <v>96</v>
      </c>
      <c r="E6" s="74" t="s">
        <v>97</v>
      </c>
      <c r="F6" s="74" t="s">
        <v>97</v>
      </c>
      <c r="G6" s="74" t="s">
        <v>97</v>
      </c>
      <c r="H6" s="74" t="s">
        <v>97</v>
      </c>
      <c r="I6" s="75" t="s">
        <v>93</v>
      </c>
      <c r="J6" s="75"/>
      <c r="K6" s="75"/>
      <c r="L6" s="75" t="s">
        <v>53</v>
      </c>
      <c r="M6" s="75" t="s">
        <v>53</v>
      </c>
      <c r="N6" s="75" t="s">
        <v>53</v>
      </c>
      <c r="O6" s="75" t="s">
        <v>53</v>
      </c>
      <c r="P6" s="75" t="s">
        <v>53</v>
      </c>
      <c r="Q6" s="75" t="s">
        <v>53</v>
      </c>
      <c r="R6" s="480"/>
      <c r="S6" s="181"/>
      <c r="T6" s="181"/>
      <c r="U6" s="181"/>
      <c r="V6" s="181"/>
      <c r="W6" s="181"/>
      <c r="X6" s="181"/>
      <c r="Y6" s="181"/>
      <c r="Z6" s="181"/>
      <c r="AA6" s="181"/>
      <c r="AB6" s="354"/>
    </row>
    <row r="7" spans="1:28" ht="57" customHeight="1" thickBot="1">
      <c r="A7" s="477"/>
      <c r="B7" s="478"/>
      <c r="C7" s="355" t="s">
        <v>98</v>
      </c>
      <c r="D7" s="76" t="s">
        <v>99</v>
      </c>
      <c r="E7" s="76" t="s">
        <v>97</v>
      </c>
      <c r="F7" s="76" t="s">
        <v>97</v>
      </c>
      <c r="G7" s="76" t="s">
        <v>97</v>
      </c>
      <c r="H7" s="76" t="s">
        <v>97</v>
      </c>
      <c r="I7" s="77" t="s">
        <v>93</v>
      </c>
      <c r="J7" s="77"/>
      <c r="K7" s="77"/>
      <c r="L7" s="77"/>
      <c r="M7" s="77"/>
      <c r="N7" s="77" t="s">
        <v>53</v>
      </c>
      <c r="O7" s="77" t="s">
        <v>53</v>
      </c>
      <c r="P7" s="77" t="s">
        <v>53</v>
      </c>
      <c r="Q7" s="77" t="s">
        <v>53</v>
      </c>
      <c r="R7" s="481"/>
      <c r="S7" s="356"/>
      <c r="T7" s="356"/>
      <c r="U7" s="356"/>
      <c r="V7" s="356"/>
      <c r="W7" s="356"/>
      <c r="X7" s="356"/>
      <c r="Y7" s="356"/>
      <c r="Z7" s="356"/>
      <c r="AA7" s="356"/>
      <c r="AB7" s="357"/>
    </row>
    <row r="8" spans="1:28" ht="109.5" customHeight="1">
      <c r="A8" s="78" t="s">
        <v>100</v>
      </c>
      <c r="B8" s="79" t="s">
        <v>101</v>
      </c>
      <c r="C8" s="80" t="s">
        <v>102</v>
      </c>
      <c r="D8" s="81" t="s">
        <v>103</v>
      </c>
      <c r="E8" s="81" t="s">
        <v>103</v>
      </c>
      <c r="F8" s="81" t="s">
        <v>103</v>
      </c>
      <c r="G8" s="81" t="s">
        <v>103</v>
      </c>
      <c r="H8" s="81" t="s">
        <v>103</v>
      </c>
      <c r="I8" s="82" t="s">
        <v>104</v>
      </c>
      <c r="J8" s="83"/>
      <c r="K8" s="83"/>
      <c r="L8" s="84" t="s">
        <v>53</v>
      </c>
      <c r="M8" s="84" t="s">
        <v>53</v>
      </c>
      <c r="N8" s="84" t="s">
        <v>53</v>
      </c>
      <c r="O8" s="84" t="s">
        <v>53</v>
      </c>
      <c r="P8" s="84" t="s">
        <v>53</v>
      </c>
      <c r="Q8" s="84" t="s">
        <v>53</v>
      </c>
      <c r="R8" s="85" t="s">
        <v>105</v>
      </c>
      <c r="S8" s="358">
        <v>15000</v>
      </c>
      <c r="T8" s="359"/>
      <c r="U8" s="358">
        <f>S8+T8</f>
        <v>15000</v>
      </c>
      <c r="V8" s="360">
        <f>+S8-U8</f>
        <v>0</v>
      </c>
      <c r="W8" s="360">
        <f>+T8-V8</f>
        <v>0</v>
      </c>
      <c r="X8" s="358">
        <v>15000</v>
      </c>
      <c r="Y8" s="359"/>
      <c r="Z8" s="358">
        <f>X8+Y8</f>
        <v>15000</v>
      </c>
      <c r="AA8" s="360">
        <f>+X8-Z8</f>
        <v>0</v>
      </c>
      <c r="AB8" s="361">
        <f>+Y8-AA8</f>
        <v>0</v>
      </c>
    </row>
    <row r="9" spans="1:28" ht="123.75" customHeight="1">
      <c r="A9" s="86" t="s">
        <v>106</v>
      </c>
      <c r="B9" s="87" t="s">
        <v>107</v>
      </c>
      <c r="C9" s="88" t="s">
        <v>108</v>
      </c>
      <c r="D9" s="89" t="s">
        <v>103</v>
      </c>
      <c r="E9" s="89" t="s">
        <v>103</v>
      </c>
      <c r="F9" s="89" t="s">
        <v>103</v>
      </c>
      <c r="G9" s="89" t="s">
        <v>103</v>
      </c>
      <c r="H9" s="89" t="s">
        <v>103</v>
      </c>
      <c r="I9" s="90" t="s">
        <v>109</v>
      </c>
      <c r="J9" s="91"/>
      <c r="K9" s="91"/>
      <c r="L9" s="91"/>
      <c r="M9" s="92"/>
      <c r="N9" s="92" t="s">
        <v>53</v>
      </c>
      <c r="O9" s="92" t="s">
        <v>53</v>
      </c>
      <c r="P9" s="92" t="s">
        <v>53</v>
      </c>
      <c r="Q9" s="92" t="s">
        <v>53</v>
      </c>
      <c r="R9" s="93" t="s">
        <v>110</v>
      </c>
      <c r="S9" s="362">
        <v>65000</v>
      </c>
      <c r="T9" s="362"/>
      <c r="U9" s="362">
        <f aca="true" t="shared" si="1" ref="U9:U21">S9+T9</f>
        <v>65000</v>
      </c>
      <c r="V9" s="363"/>
      <c r="W9" s="362">
        <f>T9</f>
        <v>0</v>
      </c>
      <c r="X9" s="362">
        <v>50000</v>
      </c>
      <c r="Y9" s="362">
        <v>30000</v>
      </c>
      <c r="Z9" s="362">
        <f>X9+Y9</f>
        <v>80000</v>
      </c>
      <c r="AA9" s="362">
        <f>Y9</f>
        <v>30000</v>
      </c>
      <c r="AB9" s="364">
        <f>+Y9-AA9</f>
        <v>0</v>
      </c>
    </row>
    <row r="10" spans="1:28" ht="175.5" customHeight="1">
      <c r="A10" s="86" t="s">
        <v>111</v>
      </c>
      <c r="B10" s="87" t="s">
        <v>112</v>
      </c>
      <c r="C10" s="88" t="s">
        <v>113</v>
      </c>
      <c r="D10" s="89"/>
      <c r="E10" s="89"/>
      <c r="F10" s="94" t="s">
        <v>103</v>
      </c>
      <c r="G10" s="94" t="s">
        <v>103</v>
      </c>
      <c r="H10" s="94" t="s">
        <v>103</v>
      </c>
      <c r="I10" s="90"/>
      <c r="J10" s="91"/>
      <c r="K10" s="91"/>
      <c r="L10" s="91"/>
      <c r="M10" s="92"/>
      <c r="N10" s="92" t="s">
        <v>53</v>
      </c>
      <c r="O10" s="92" t="s">
        <v>53</v>
      </c>
      <c r="P10" s="92" t="s">
        <v>53</v>
      </c>
      <c r="Q10" s="92" t="s">
        <v>53</v>
      </c>
      <c r="R10" s="93" t="s">
        <v>114</v>
      </c>
      <c r="S10" s="362">
        <v>25700</v>
      </c>
      <c r="T10" s="365"/>
      <c r="U10" s="362">
        <f t="shared" si="1"/>
        <v>25700</v>
      </c>
      <c r="V10" s="363"/>
      <c r="W10" s="362">
        <f>T10</f>
        <v>0</v>
      </c>
      <c r="X10" s="362">
        <v>30000</v>
      </c>
      <c r="Y10" s="362">
        <v>15000</v>
      </c>
      <c r="Z10" s="362">
        <f aca="true" t="shared" si="2" ref="Z10:Z21">X10+Y10</f>
        <v>45000</v>
      </c>
      <c r="AA10" s="362"/>
      <c r="AB10" s="364">
        <f>+Y10-AA10</f>
        <v>15000</v>
      </c>
    </row>
    <row r="11" spans="1:28" ht="133.5" customHeight="1">
      <c r="A11" s="86" t="s">
        <v>115</v>
      </c>
      <c r="B11" s="87" t="s">
        <v>116</v>
      </c>
      <c r="C11" s="88" t="s">
        <v>117</v>
      </c>
      <c r="D11" s="89"/>
      <c r="E11" s="89"/>
      <c r="F11" s="94" t="s">
        <v>103</v>
      </c>
      <c r="G11" s="94" t="s">
        <v>103</v>
      </c>
      <c r="H11" s="94" t="s">
        <v>103</v>
      </c>
      <c r="I11" s="90" t="s">
        <v>118</v>
      </c>
      <c r="J11" s="91"/>
      <c r="K11" s="91"/>
      <c r="L11" s="91"/>
      <c r="M11" s="92"/>
      <c r="N11" s="92" t="s">
        <v>53</v>
      </c>
      <c r="O11" s="92" t="s">
        <v>53</v>
      </c>
      <c r="P11" s="92" t="s">
        <v>53</v>
      </c>
      <c r="Q11" s="92" t="s">
        <v>53</v>
      </c>
      <c r="R11" s="93" t="s">
        <v>114</v>
      </c>
      <c r="S11" s="362"/>
      <c r="T11" s="362"/>
      <c r="U11" s="362">
        <f t="shared" si="1"/>
        <v>0</v>
      </c>
      <c r="V11" s="363"/>
      <c r="W11" s="362">
        <f>T11</f>
        <v>0</v>
      </c>
      <c r="X11" s="362">
        <v>25000</v>
      </c>
      <c r="Y11" s="362">
        <v>20000</v>
      </c>
      <c r="Z11" s="362">
        <f t="shared" si="2"/>
        <v>45000</v>
      </c>
      <c r="AA11" s="362"/>
      <c r="AB11" s="364">
        <f>+Y11-AA11</f>
        <v>20000</v>
      </c>
    </row>
    <row r="12" spans="1:28" ht="122.25" customHeight="1">
      <c r="A12" s="86" t="s">
        <v>119</v>
      </c>
      <c r="B12" s="95" t="s">
        <v>120</v>
      </c>
      <c r="C12" s="96" t="s">
        <v>121</v>
      </c>
      <c r="D12" s="97" t="s">
        <v>103</v>
      </c>
      <c r="E12" s="97" t="s">
        <v>103</v>
      </c>
      <c r="F12" s="97" t="s">
        <v>103</v>
      </c>
      <c r="G12" s="97" t="s">
        <v>103</v>
      </c>
      <c r="H12" s="97" t="s">
        <v>103</v>
      </c>
      <c r="I12" s="90" t="s">
        <v>122</v>
      </c>
      <c r="J12" s="91"/>
      <c r="K12" s="91"/>
      <c r="L12" s="91"/>
      <c r="M12" s="91"/>
      <c r="N12" s="92" t="s">
        <v>53</v>
      </c>
      <c r="O12" s="92" t="s">
        <v>53</v>
      </c>
      <c r="P12" s="92" t="s">
        <v>53</v>
      </c>
      <c r="Q12" s="92" t="s">
        <v>53</v>
      </c>
      <c r="R12" s="93" t="s">
        <v>123</v>
      </c>
      <c r="S12" s="362"/>
      <c r="T12" s="362"/>
      <c r="U12" s="362">
        <f t="shared" si="1"/>
        <v>0</v>
      </c>
      <c r="V12" s="362">
        <f>+S12-U12</f>
        <v>0</v>
      </c>
      <c r="W12" s="362">
        <f>T12</f>
        <v>0</v>
      </c>
      <c r="X12" s="362">
        <v>80000</v>
      </c>
      <c r="Y12" s="362">
        <v>50000</v>
      </c>
      <c r="Z12" s="362">
        <f t="shared" si="2"/>
        <v>130000</v>
      </c>
      <c r="AA12" s="362"/>
      <c r="AB12" s="366">
        <f>+Y12-AA12</f>
        <v>50000</v>
      </c>
    </row>
    <row r="13" spans="1:28" ht="127.5" customHeight="1">
      <c r="A13" s="86" t="s">
        <v>124</v>
      </c>
      <c r="B13" s="95" t="s">
        <v>125</v>
      </c>
      <c r="C13" s="96" t="s">
        <v>126</v>
      </c>
      <c r="D13" s="97">
        <v>300</v>
      </c>
      <c r="E13" s="97">
        <v>600</v>
      </c>
      <c r="F13" s="97">
        <v>1500</v>
      </c>
      <c r="G13" s="97">
        <v>1500</v>
      </c>
      <c r="H13" s="97">
        <v>1500</v>
      </c>
      <c r="I13" s="90" t="s">
        <v>122</v>
      </c>
      <c r="J13" s="91"/>
      <c r="K13" s="91"/>
      <c r="L13" s="91"/>
      <c r="M13" s="91"/>
      <c r="N13" s="92" t="s">
        <v>53</v>
      </c>
      <c r="O13" s="92" t="s">
        <v>53</v>
      </c>
      <c r="P13" s="92" t="s">
        <v>53</v>
      </c>
      <c r="Q13" s="92" t="s">
        <v>53</v>
      </c>
      <c r="R13" s="93" t="s">
        <v>123</v>
      </c>
      <c r="S13" s="362"/>
      <c r="T13" s="362"/>
      <c r="U13" s="362">
        <f t="shared" si="1"/>
        <v>0</v>
      </c>
      <c r="V13" s="362"/>
      <c r="W13" s="362"/>
      <c r="X13" s="362">
        <v>55000</v>
      </c>
      <c r="Y13" s="362">
        <v>30000</v>
      </c>
      <c r="Z13" s="362">
        <f t="shared" si="2"/>
        <v>85000</v>
      </c>
      <c r="AA13" s="362"/>
      <c r="AB13" s="366">
        <f>+Y13-AA13</f>
        <v>30000</v>
      </c>
    </row>
    <row r="14" spans="1:28" ht="127.5" customHeight="1">
      <c r="A14" s="86" t="s">
        <v>127</v>
      </c>
      <c r="B14" s="95" t="s">
        <v>128</v>
      </c>
      <c r="C14" s="96" t="s">
        <v>129</v>
      </c>
      <c r="D14" s="97">
        <v>250</v>
      </c>
      <c r="E14" s="97">
        <v>200</v>
      </c>
      <c r="F14" s="97">
        <v>500</v>
      </c>
      <c r="G14" s="97">
        <v>1500</v>
      </c>
      <c r="H14" s="97">
        <v>1500</v>
      </c>
      <c r="I14" s="90" t="s">
        <v>130</v>
      </c>
      <c r="J14" s="91"/>
      <c r="K14" s="91"/>
      <c r="L14" s="91"/>
      <c r="M14" s="91"/>
      <c r="N14" s="92" t="s">
        <v>53</v>
      </c>
      <c r="O14" s="92" t="s">
        <v>53</v>
      </c>
      <c r="P14" s="92" t="s">
        <v>53</v>
      </c>
      <c r="Q14" s="92" t="s">
        <v>53</v>
      </c>
      <c r="R14" s="93" t="s">
        <v>131</v>
      </c>
      <c r="S14" s="362"/>
      <c r="T14" s="362"/>
      <c r="U14" s="362">
        <f t="shared" si="1"/>
        <v>0</v>
      </c>
      <c r="V14" s="362"/>
      <c r="W14" s="362"/>
      <c r="X14" s="362">
        <v>55000</v>
      </c>
      <c r="Y14" s="362">
        <v>40000</v>
      </c>
      <c r="Z14" s="362">
        <f t="shared" si="2"/>
        <v>95000</v>
      </c>
      <c r="AA14" s="362"/>
      <c r="AB14" s="366">
        <f>+Y14-AA14</f>
        <v>40000</v>
      </c>
    </row>
    <row r="15" spans="1:28" ht="129.75" customHeight="1">
      <c r="A15" s="86" t="s">
        <v>132</v>
      </c>
      <c r="B15" s="98" t="s">
        <v>133</v>
      </c>
      <c r="C15" s="99" t="s">
        <v>134</v>
      </c>
      <c r="D15" s="100" t="s">
        <v>91</v>
      </c>
      <c r="E15" s="100" t="s">
        <v>135</v>
      </c>
      <c r="F15" s="100" t="s">
        <v>135</v>
      </c>
      <c r="G15" s="100" t="s">
        <v>135</v>
      </c>
      <c r="H15" s="100" t="s">
        <v>135</v>
      </c>
      <c r="I15" s="101" t="s">
        <v>136</v>
      </c>
      <c r="J15" s="102"/>
      <c r="K15" s="102"/>
      <c r="L15" s="92"/>
      <c r="M15" s="92" t="s">
        <v>53</v>
      </c>
      <c r="N15" s="92" t="s">
        <v>53</v>
      </c>
      <c r="O15" s="92" t="s">
        <v>53</v>
      </c>
      <c r="P15" s="92" t="s">
        <v>53</v>
      </c>
      <c r="Q15" s="92" t="s">
        <v>53</v>
      </c>
      <c r="R15" s="93" t="s">
        <v>131</v>
      </c>
      <c r="S15" s="362">
        <v>34000</v>
      </c>
      <c r="T15" s="362"/>
      <c r="U15" s="362">
        <f t="shared" si="1"/>
        <v>34000</v>
      </c>
      <c r="V15" s="367"/>
      <c r="W15" s="362">
        <f>T15</f>
        <v>0</v>
      </c>
      <c r="X15" s="362">
        <v>30000</v>
      </c>
      <c r="Y15" s="362">
        <v>45000</v>
      </c>
      <c r="Z15" s="362">
        <f t="shared" si="2"/>
        <v>75000</v>
      </c>
      <c r="AA15" s="362"/>
      <c r="AB15" s="366">
        <f>+Y15-AA15</f>
        <v>45000</v>
      </c>
    </row>
    <row r="16" spans="1:28" ht="191.25" customHeight="1">
      <c r="A16" s="86" t="s">
        <v>137</v>
      </c>
      <c r="B16" s="103" t="s">
        <v>138</v>
      </c>
      <c r="C16" s="96" t="s">
        <v>139</v>
      </c>
      <c r="D16" s="104" t="s">
        <v>140</v>
      </c>
      <c r="E16" s="104" t="s">
        <v>140</v>
      </c>
      <c r="F16" s="104" t="s">
        <v>140</v>
      </c>
      <c r="G16" s="104" t="s">
        <v>140</v>
      </c>
      <c r="H16" s="104" t="s">
        <v>140</v>
      </c>
      <c r="I16" s="90" t="s">
        <v>118</v>
      </c>
      <c r="J16" s="91"/>
      <c r="K16" s="91"/>
      <c r="L16" s="91"/>
      <c r="M16" s="92" t="s">
        <v>53</v>
      </c>
      <c r="N16" s="92" t="s">
        <v>53</v>
      </c>
      <c r="O16" s="92" t="s">
        <v>53</v>
      </c>
      <c r="P16" s="92" t="s">
        <v>53</v>
      </c>
      <c r="Q16" s="92" t="s">
        <v>53</v>
      </c>
      <c r="R16" s="93" t="s">
        <v>131</v>
      </c>
      <c r="S16" s="368">
        <v>60000</v>
      </c>
      <c r="T16" s="368"/>
      <c r="U16" s="362">
        <f t="shared" si="1"/>
        <v>60000</v>
      </c>
      <c r="V16" s="368"/>
      <c r="W16" s="368">
        <f>T16</f>
        <v>0</v>
      </c>
      <c r="X16" s="368">
        <v>75000</v>
      </c>
      <c r="Y16" s="368">
        <v>60000</v>
      </c>
      <c r="Z16" s="368">
        <f t="shared" si="2"/>
        <v>135000</v>
      </c>
      <c r="AA16" s="368">
        <f>Y16</f>
        <v>60000</v>
      </c>
      <c r="AB16" s="366"/>
    </row>
    <row r="17" spans="1:28" ht="106.5" customHeight="1">
      <c r="A17" s="86" t="s">
        <v>141</v>
      </c>
      <c r="B17" s="99" t="s">
        <v>142</v>
      </c>
      <c r="C17" s="105" t="s">
        <v>143</v>
      </c>
      <c r="D17" s="105"/>
      <c r="E17" s="105">
        <v>50</v>
      </c>
      <c r="F17" s="104">
        <v>150</v>
      </c>
      <c r="G17" s="104">
        <v>200</v>
      </c>
      <c r="H17" s="104">
        <v>200</v>
      </c>
      <c r="I17" s="106" t="s">
        <v>144</v>
      </c>
      <c r="J17" s="102"/>
      <c r="K17" s="102"/>
      <c r="L17" s="92"/>
      <c r="M17" s="92"/>
      <c r="N17" s="92" t="s">
        <v>53</v>
      </c>
      <c r="O17" s="92" t="s">
        <v>53</v>
      </c>
      <c r="P17" s="92" t="s">
        <v>53</v>
      </c>
      <c r="Q17" s="92" t="s">
        <v>53</v>
      </c>
      <c r="R17" s="93" t="s">
        <v>145</v>
      </c>
      <c r="S17" s="368">
        <v>625000</v>
      </c>
      <c r="T17" s="368"/>
      <c r="U17" s="362">
        <f t="shared" si="1"/>
        <v>625000</v>
      </c>
      <c r="V17" s="367"/>
      <c r="W17" s="368">
        <f aca="true" t="shared" si="3" ref="W17:W22">+T17-V17</f>
        <v>0</v>
      </c>
      <c r="X17" s="368">
        <v>20000</v>
      </c>
      <c r="Y17" s="368">
        <v>20000</v>
      </c>
      <c r="Z17" s="368">
        <f t="shared" si="2"/>
        <v>40000</v>
      </c>
      <c r="AA17" s="368">
        <f>Y17</f>
        <v>20000</v>
      </c>
      <c r="AB17" s="366"/>
    </row>
    <row r="18" spans="1:28" ht="159.75" customHeight="1">
      <c r="A18" s="86" t="s">
        <v>146</v>
      </c>
      <c r="B18" s="99" t="s">
        <v>147</v>
      </c>
      <c r="C18" s="99" t="s">
        <v>148</v>
      </c>
      <c r="D18" s="105"/>
      <c r="E18" s="105"/>
      <c r="F18" s="104">
        <v>300</v>
      </c>
      <c r="G18" s="104">
        <v>1000</v>
      </c>
      <c r="H18" s="104">
        <v>5000</v>
      </c>
      <c r="I18" s="106" t="s">
        <v>149</v>
      </c>
      <c r="J18" s="102"/>
      <c r="K18" s="102"/>
      <c r="L18" s="92"/>
      <c r="M18" s="92" t="s">
        <v>53</v>
      </c>
      <c r="N18" s="92" t="s">
        <v>53</v>
      </c>
      <c r="O18" s="92" t="s">
        <v>53</v>
      </c>
      <c r="P18" s="92" t="s">
        <v>53</v>
      </c>
      <c r="Q18" s="92" t="s">
        <v>53</v>
      </c>
      <c r="R18" s="93" t="s">
        <v>150</v>
      </c>
      <c r="S18" s="368"/>
      <c r="T18" s="368"/>
      <c r="U18" s="362">
        <f t="shared" si="1"/>
        <v>0</v>
      </c>
      <c r="V18" s="367"/>
      <c r="W18" s="368">
        <f t="shared" si="3"/>
        <v>0</v>
      </c>
      <c r="X18" s="368">
        <v>45000</v>
      </c>
      <c r="Y18" s="368">
        <v>35000</v>
      </c>
      <c r="Z18" s="368">
        <f t="shared" si="2"/>
        <v>80000</v>
      </c>
      <c r="AA18" s="368"/>
      <c r="AB18" s="366">
        <f>+Y18-AA18</f>
        <v>35000</v>
      </c>
    </row>
    <row r="19" spans="1:28" ht="153.75" customHeight="1">
      <c r="A19" s="86" t="s">
        <v>151</v>
      </c>
      <c r="B19" s="99" t="s">
        <v>152</v>
      </c>
      <c r="C19" s="99" t="s">
        <v>153</v>
      </c>
      <c r="D19" s="107"/>
      <c r="E19" s="107"/>
      <c r="F19" s="104">
        <v>1500</v>
      </c>
      <c r="G19" s="104">
        <v>5000</v>
      </c>
      <c r="H19" s="104">
        <v>10000</v>
      </c>
      <c r="I19" s="106" t="s">
        <v>149</v>
      </c>
      <c r="J19" s="102"/>
      <c r="K19" s="102"/>
      <c r="L19" s="92"/>
      <c r="M19" s="92" t="s">
        <v>53</v>
      </c>
      <c r="N19" s="92" t="s">
        <v>53</v>
      </c>
      <c r="O19" s="92" t="s">
        <v>53</v>
      </c>
      <c r="P19" s="92" t="s">
        <v>53</v>
      </c>
      <c r="Q19" s="92" t="s">
        <v>53</v>
      </c>
      <c r="R19" s="93" t="s">
        <v>150</v>
      </c>
      <c r="S19" s="368">
        <v>25000</v>
      </c>
      <c r="T19" s="368"/>
      <c r="U19" s="362">
        <f t="shared" si="1"/>
        <v>25000</v>
      </c>
      <c r="V19" s="367"/>
      <c r="W19" s="368">
        <f t="shared" si="3"/>
        <v>0</v>
      </c>
      <c r="X19" s="368">
        <v>50000</v>
      </c>
      <c r="Y19" s="368">
        <v>50000</v>
      </c>
      <c r="Z19" s="368">
        <f t="shared" si="2"/>
        <v>100000</v>
      </c>
      <c r="AA19" s="368">
        <f>Y19</f>
        <v>50000</v>
      </c>
      <c r="AB19" s="366">
        <f>+Y19-AA19</f>
        <v>0</v>
      </c>
    </row>
    <row r="20" spans="1:28" ht="152.25" customHeight="1">
      <c r="A20" s="86" t="s">
        <v>154</v>
      </c>
      <c r="B20" s="108" t="s">
        <v>155</v>
      </c>
      <c r="C20" s="99" t="s">
        <v>156</v>
      </c>
      <c r="D20" s="107"/>
      <c r="E20" s="107"/>
      <c r="F20" s="105" t="s">
        <v>157</v>
      </c>
      <c r="G20" s="105" t="s">
        <v>157</v>
      </c>
      <c r="H20" s="105" t="s">
        <v>157</v>
      </c>
      <c r="I20" s="109" t="s">
        <v>158</v>
      </c>
      <c r="J20" s="102"/>
      <c r="K20" s="102"/>
      <c r="L20" s="92"/>
      <c r="M20" s="92"/>
      <c r="N20" s="92" t="s">
        <v>53</v>
      </c>
      <c r="O20" s="92" t="s">
        <v>53</v>
      </c>
      <c r="P20" s="92" t="s">
        <v>53</v>
      </c>
      <c r="Q20" s="92" t="s">
        <v>53</v>
      </c>
      <c r="R20" s="93" t="s">
        <v>150</v>
      </c>
      <c r="S20" s="368">
        <v>35000</v>
      </c>
      <c r="T20" s="368"/>
      <c r="U20" s="362">
        <f t="shared" si="1"/>
        <v>35000</v>
      </c>
      <c r="V20" s="368"/>
      <c r="W20" s="368">
        <f>T20</f>
        <v>0</v>
      </c>
      <c r="X20" s="368">
        <v>50000</v>
      </c>
      <c r="Y20" s="368">
        <v>25000</v>
      </c>
      <c r="Z20" s="368">
        <f t="shared" si="2"/>
        <v>75000</v>
      </c>
      <c r="AA20" s="368">
        <f>Y20</f>
        <v>25000</v>
      </c>
      <c r="AB20" s="366">
        <f>+Y20-AA20</f>
        <v>0</v>
      </c>
    </row>
    <row r="21" spans="1:28" ht="153.75" customHeight="1" thickBot="1">
      <c r="A21" s="110" t="s">
        <v>159</v>
      </c>
      <c r="B21" s="111" t="s">
        <v>160</v>
      </c>
      <c r="C21" s="111" t="s">
        <v>161</v>
      </c>
      <c r="D21" s="112"/>
      <c r="E21" s="112"/>
      <c r="F21" s="113">
        <v>2000</v>
      </c>
      <c r="G21" s="113">
        <v>5000</v>
      </c>
      <c r="H21" s="113">
        <v>10000</v>
      </c>
      <c r="I21" s="114" t="s">
        <v>149</v>
      </c>
      <c r="J21" s="112"/>
      <c r="K21" s="112"/>
      <c r="L21" s="115" t="s">
        <v>53</v>
      </c>
      <c r="M21" s="115" t="s">
        <v>53</v>
      </c>
      <c r="N21" s="115" t="s">
        <v>53</v>
      </c>
      <c r="O21" s="115" t="s">
        <v>53</v>
      </c>
      <c r="P21" s="115" t="s">
        <v>53</v>
      </c>
      <c r="Q21" s="115" t="s">
        <v>53</v>
      </c>
      <c r="R21" s="116" t="s">
        <v>150</v>
      </c>
      <c r="S21" s="369"/>
      <c r="T21" s="369"/>
      <c r="U21" s="370">
        <f t="shared" si="1"/>
        <v>0</v>
      </c>
      <c r="V21" s="369"/>
      <c r="W21" s="369"/>
      <c r="X21" s="369">
        <v>80000</v>
      </c>
      <c r="Y21" s="369">
        <v>50000</v>
      </c>
      <c r="Z21" s="369">
        <f t="shared" si="2"/>
        <v>130000</v>
      </c>
      <c r="AA21" s="369"/>
      <c r="AB21" s="371">
        <f>+Y21-AA21</f>
        <v>50000</v>
      </c>
    </row>
    <row r="22" spans="1:28" ht="142.5" customHeight="1">
      <c r="A22" s="473" t="s">
        <v>162</v>
      </c>
      <c r="B22" s="482"/>
      <c r="C22" s="117" t="s">
        <v>163</v>
      </c>
      <c r="D22" s="118">
        <v>850</v>
      </c>
      <c r="E22" s="118">
        <v>10000</v>
      </c>
      <c r="F22" s="118">
        <v>8000</v>
      </c>
      <c r="G22" s="118">
        <v>15000</v>
      </c>
      <c r="H22" s="118">
        <v>30000</v>
      </c>
      <c r="I22" s="119"/>
      <c r="J22" s="120"/>
      <c r="K22" s="120"/>
      <c r="L22" s="120" t="s">
        <v>53</v>
      </c>
      <c r="M22" s="120" t="s">
        <v>53</v>
      </c>
      <c r="N22" s="120" t="s">
        <v>53</v>
      </c>
      <c r="O22" s="120" t="s">
        <v>53</v>
      </c>
      <c r="P22" s="120" t="s">
        <v>53</v>
      </c>
      <c r="Q22" s="120" t="s">
        <v>53</v>
      </c>
      <c r="R22" s="484" t="s">
        <v>164</v>
      </c>
      <c r="S22" s="352">
        <f>SUBTOTAL(9,S24:S29)</f>
        <v>315000</v>
      </c>
      <c r="T22" s="352">
        <f>SUBTOTAL(9,T26:T27)</f>
        <v>0</v>
      </c>
      <c r="U22" s="352">
        <f>SUBTOTAL(9,U24:U29)</f>
        <v>315000</v>
      </c>
      <c r="V22" s="352">
        <f>SUBTOTAL(9,V26:V27)</f>
        <v>0</v>
      </c>
      <c r="W22" s="352">
        <f t="shared" si="3"/>
        <v>0</v>
      </c>
      <c r="X22" s="352">
        <f>SUBTOTAL(9,X24:X32)</f>
        <v>425000</v>
      </c>
      <c r="Y22" s="352">
        <f>SUBTOTAL(9,Y24:Y32)</f>
        <v>540000</v>
      </c>
      <c r="Z22" s="352">
        <f>SUBTOTAL(9,Z24:Z32)</f>
        <v>965000</v>
      </c>
      <c r="AA22" s="352">
        <f>SUBTOTAL(9,AA24:AA32)</f>
        <v>35000</v>
      </c>
      <c r="AB22" s="353">
        <f>SUBTOTAL(9,AB24:AB32)</f>
        <v>505000</v>
      </c>
    </row>
    <row r="23" spans="1:28" ht="90.75" customHeight="1" thickBot="1">
      <c r="A23" s="477"/>
      <c r="B23" s="483"/>
      <c r="C23" s="121" t="s">
        <v>165</v>
      </c>
      <c r="D23" s="122">
        <v>1650</v>
      </c>
      <c r="E23" s="122">
        <v>1710</v>
      </c>
      <c r="F23" s="122">
        <v>1710</v>
      </c>
      <c r="G23" s="122">
        <v>1750</v>
      </c>
      <c r="H23" s="122">
        <v>2000</v>
      </c>
      <c r="I23" s="123"/>
      <c r="J23" s="124"/>
      <c r="K23" s="124"/>
      <c r="L23" s="124" t="s">
        <v>53</v>
      </c>
      <c r="M23" s="124" t="s">
        <v>53</v>
      </c>
      <c r="N23" s="124" t="s">
        <v>53</v>
      </c>
      <c r="O23" s="124" t="s">
        <v>53</v>
      </c>
      <c r="P23" s="124" t="s">
        <v>53</v>
      </c>
      <c r="Q23" s="124" t="s">
        <v>53</v>
      </c>
      <c r="R23" s="485"/>
      <c r="S23" s="356"/>
      <c r="T23" s="356"/>
      <c r="U23" s="356"/>
      <c r="V23" s="356"/>
      <c r="W23" s="372"/>
      <c r="X23" s="356"/>
      <c r="Y23" s="356"/>
      <c r="Z23" s="356"/>
      <c r="AA23" s="356"/>
      <c r="AB23" s="357"/>
    </row>
    <row r="24" spans="1:28" ht="122.25" customHeight="1">
      <c r="A24" s="125" t="s">
        <v>166</v>
      </c>
      <c r="B24" s="126" t="s">
        <v>167</v>
      </c>
      <c r="C24" s="127" t="s">
        <v>168</v>
      </c>
      <c r="D24" s="128"/>
      <c r="E24" s="128"/>
      <c r="F24" s="129" t="s">
        <v>103</v>
      </c>
      <c r="G24" s="129" t="s">
        <v>103</v>
      </c>
      <c r="H24" s="129" t="s">
        <v>103</v>
      </c>
      <c r="I24" s="130" t="s">
        <v>104</v>
      </c>
      <c r="J24" s="131"/>
      <c r="K24" s="131"/>
      <c r="L24" s="132" t="s">
        <v>53</v>
      </c>
      <c r="M24" s="132" t="s">
        <v>53</v>
      </c>
      <c r="N24" s="132" t="s">
        <v>53</v>
      </c>
      <c r="O24" s="132" t="s">
        <v>53</v>
      </c>
      <c r="P24" s="132" t="s">
        <v>53</v>
      </c>
      <c r="Q24" s="132" t="s">
        <v>53</v>
      </c>
      <c r="R24" s="133" t="s">
        <v>169</v>
      </c>
      <c r="S24" s="373">
        <v>45000</v>
      </c>
      <c r="T24" s="373"/>
      <c r="U24" s="373">
        <f>S24+T24</f>
        <v>45000</v>
      </c>
      <c r="V24" s="374"/>
      <c r="W24" s="373">
        <f>T24</f>
        <v>0</v>
      </c>
      <c r="X24" s="373">
        <v>35000</v>
      </c>
      <c r="Y24" s="373">
        <v>25000</v>
      </c>
      <c r="Z24" s="373">
        <f aca="true" t="shared" si="4" ref="Z24:Z32">X24+Y24</f>
        <v>60000</v>
      </c>
      <c r="AA24" s="374"/>
      <c r="AB24" s="375">
        <f>+Y24-AA24</f>
        <v>25000</v>
      </c>
    </row>
    <row r="25" spans="1:28" ht="216.75" customHeight="1">
      <c r="A25" s="134" t="s">
        <v>170</v>
      </c>
      <c r="B25" s="135" t="s">
        <v>171</v>
      </c>
      <c r="C25" s="136" t="s">
        <v>172</v>
      </c>
      <c r="D25" s="137"/>
      <c r="E25" s="137"/>
      <c r="F25" s="138" t="s">
        <v>103</v>
      </c>
      <c r="G25" s="138" t="s">
        <v>103</v>
      </c>
      <c r="H25" s="138" t="s">
        <v>103</v>
      </c>
      <c r="I25" s="139" t="s">
        <v>104</v>
      </c>
      <c r="J25" s="140"/>
      <c r="K25" s="140"/>
      <c r="L25" s="141" t="s">
        <v>53</v>
      </c>
      <c r="M25" s="141" t="s">
        <v>53</v>
      </c>
      <c r="N25" s="141" t="s">
        <v>53</v>
      </c>
      <c r="O25" s="141" t="s">
        <v>53</v>
      </c>
      <c r="P25" s="141" t="s">
        <v>53</v>
      </c>
      <c r="Q25" s="141" t="s">
        <v>53</v>
      </c>
      <c r="R25" s="142" t="s">
        <v>173</v>
      </c>
      <c r="S25" s="376">
        <v>65000</v>
      </c>
      <c r="T25" s="377"/>
      <c r="U25" s="376">
        <f>S25+T25</f>
        <v>65000</v>
      </c>
      <c r="V25" s="378"/>
      <c r="W25" s="376">
        <f>+T25-V25</f>
        <v>0</v>
      </c>
      <c r="X25" s="376">
        <v>45000</v>
      </c>
      <c r="Y25" s="376">
        <v>50000</v>
      </c>
      <c r="Z25" s="376">
        <f t="shared" si="4"/>
        <v>95000</v>
      </c>
      <c r="AA25" s="376"/>
      <c r="AB25" s="379">
        <f>+Y25-AA25</f>
        <v>50000</v>
      </c>
    </row>
    <row r="26" spans="1:28" ht="134.25" customHeight="1">
      <c r="A26" s="134" t="s">
        <v>174</v>
      </c>
      <c r="B26" s="135" t="s">
        <v>175</v>
      </c>
      <c r="C26" s="143" t="s">
        <v>176</v>
      </c>
      <c r="D26" s="144" t="s">
        <v>177</v>
      </c>
      <c r="E26" s="144" t="s">
        <v>177</v>
      </c>
      <c r="F26" s="144" t="s">
        <v>177</v>
      </c>
      <c r="G26" s="144" t="s">
        <v>177</v>
      </c>
      <c r="H26" s="144" t="s">
        <v>177</v>
      </c>
      <c r="I26" s="140"/>
      <c r="J26" s="140"/>
      <c r="K26" s="140"/>
      <c r="L26" s="141" t="s">
        <v>53</v>
      </c>
      <c r="M26" s="141" t="s">
        <v>53</v>
      </c>
      <c r="N26" s="141" t="s">
        <v>53</v>
      </c>
      <c r="O26" s="141" t="s">
        <v>53</v>
      </c>
      <c r="P26" s="141" t="s">
        <v>53</v>
      </c>
      <c r="Q26" s="141" t="s">
        <v>53</v>
      </c>
      <c r="R26" s="145" t="s">
        <v>178</v>
      </c>
      <c r="S26" s="376">
        <v>150000</v>
      </c>
      <c r="T26" s="378"/>
      <c r="U26" s="376">
        <f>S26+T26</f>
        <v>150000</v>
      </c>
      <c r="V26" s="378"/>
      <c r="W26" s="376">
        <f>T26</f>
        <v>0</v>
      </c>
      <c r="X26" s="376">
        <v>110000</v>
      </c>
      <c r="Y26" s="376">
        <v>150000</v>
      </c>
      <c r="Z26" s="376">
        <f t="shared" si="4"/>
        <v>260000</v>
      </c>
      <c r="AA26" s="376"/>
      <c r="AB26" s="379">
        <f>+Y26-AA26</f>
        <v>150000</v>
      </c>
    </row>
    <row r="27" spans="1:28" ht="119.25" customHeight="1">
      <c r="A27" s="134" t="s">
        <v>179</v>
      </c>
      <c r="B27" s="143" t="s">
        <v>180</v>
      </c>
      <c r="C27" s="144" t="s">
        <v>181</v>
      </c>
      <c r="D27" s="144"/>
      <c r="E27" s="144">
        <v>4</v>
      </c>
      <c r="F27" s="144">
        <v>8</v>
      </c>
      <c r="G27" s="144">
        <v>8</v>
      </c>
      <c r="H27" s="144">
        <v>36</v>
      </c>
      <c r="I27" s="144"/>
      <c r="J27" s="144"/>
      <c r="K27" s="144"/>
      <c r="L27" s="144"/>
      <c r="M27" s="144"/>
      <c r="N27" s="144" t="s">
        <v>53</v>
      </c>
      <c r="O27" s="144" t="s">
        <v>53</v>
      </c>
      <c r="P27" s="144" t="s">
        <v>53</v>
      </c>
      <c r="Q27" s="144" t="s">
        <v>53</v>
      </c>
      <c r="R27" s="144" t="s">
        <v>178</v>
      </c>
      <c r="S27" s="144"/>
      <c r="T27" s="144"/>
      <c r="U27" s="376">
        <f>S27+T27</f>
        <v>0</v>
      </c>
      <c r="V27" s="144"/>
      <c r="W27" s="376"/>
      <c r="X27" s="376">
        <v>50000</v>
      </c>
      <c r="Y27" s="376">
        <v>50000</v>
      </c>
      <c r="Z27" s="376">
        <f t="shared" si="4"/>
        <v>100000</v>
      </c>
      <c r="AA27" s="376"/>
      <c r="AB27" s="379">
        <f>+Y27-AA27</f>
        <v>50000</v>
      </c>
    </row>
    <row r="28" spans="1:28" ht="93.75" customHeight="1">
      <c r="A28" s="134" t="s">
        <v>182</v>
      </c>
      <c r="B28" s="143" t="s">
        <v>183</v>
      </c>
      <c r="C28" s="144" t="s">
        <v>184</v>
      </c>
      <c r="D28" s="144"/>
      <c r="E28" s="144"/>
      <c r="F28" s="144">
        <v>500</v>
      </c>
      <c r="G28" s="144"/>
      <c r="H28" s="144"/>
      <c r="I28" s="144"/>
      <c r="J28" s="144"/>
      <c r="K28" s="144"/>
      <c r="L28" s="144"/>
      <c r="M28" s="144"/>
      <c r="N28" s="144" t="s">
        <v>53</v>
      </c>
      <c r="O28" s="144" t="s">
        <v>53</v>
      </c>
      <c r="P28" s="144" t="s">
        <v>53</v>
      </c>
      <c r="Q28" s="144" t="s">
        <v>53</v>
      </c>
      <c r="R28" s="144" t="s">
        <v>185</v>
      </c>
      <c r="S28" s="144"/>
      <c r="T28" s="144"/>
      <c r="U28" s="376">
        <f>S28+T28</f>
        <v>0</v>
      </c>
      <c r="V28" s="144"/>
      <c r="W28" s="144"/>
      <c r="X28" s="376">
        <v>35000</v>
      </c>
      <c r="Y28" s="376">
        <v>50000</v>
      </c>
      <c r="Z28" s="376">
        <f t="shared" si="4"/>
        <v>85000</v>
      </c>
      <c r="AA28" s="376"/>
      <c r="AB28" s="379">
        <f>+Y28-AA28</f>
        <v>50000</v>
      </c>
    </row>
    <row r="29" spans="1:28" ht="111.75" customHeight="1" thickBot="1">
      <c r="A29" s="146" t="s">
        <v>186</v>
      </c>
      <c r="B29" s="147" t="s">
        <v>187</v>
      </c>
      <c r="C29" s="148" t="s">
        <v>188</v>
      </c>
      <c r="D29" s="148"/>
      <c r="E29" s="148"/>
      <c r="F29" s="148"/>
      <c r="G29" s="148"/>
      <c r="H29" s="148"/>
      <c r="I29" s="148"/>
      <c r="J29" s="148"/>
      <c r="K29" s="148"/>
      <c r="L29" s="148"/>
      <c r="M29" s="148"/>
      <c r="N29" s="144" t="s">
        <v>53</v>
      </c>
      <c r="O29" s="144" t="s">
        <v>53</v>
      </c>
      <c r="P29" s="144" t="s">
        <v>53</v>
      </c>
      <c r="Q29" s="144" t="s">
        <v>53</v>
      </c>
      <c r="R29" s="148" t="s">
        <v>178</v>
      </c>
      <c r="S29" s="380">
        <v>55000</v>
      </c>
      <c r="T29" s="148"/>
      <c r="U29" s="380">
        <f>S29+T29</f>
        <v>55000</v>
      </c>
      <c r="V29" s="148"/>
      <c r="W29" s="380"/>
      <c r="X29" s="380">
        <v>30000</v>
      </c>
      <c r="Y29" s="380">
        <v>50000</v>
      </c>
      <c r="Z29" s="376">
        <f t="shared" si="4"/>
        <v>80000</v>
      </c>
      <c r="AA29" s="380"/>
      <c r="AB29" s="381">
        <f>+Y29-AA29</f>
        <v>50000</v>
      </c>
    </row>
    <row r="30" spans="1:28" ht="243.75" customHeight="1" thickBot="1">
      <c r="A30" s="146" t="s">
        <v>189</v>
      </c>
      <c r="B30" s="143" t="s">
        <v>190</v>
      </c>
      <c r="C30" s="143" t="s">
        <v>191</v>
      </c>
      <c r="D30" s="143"/>
      <c r="E30" s="143" t="s">
        <v>192</v>
      </c>
      <c r="F30" s="143" t="s">
        <v>192</v>
      </c>
      <c r="G30" s="143" t="s">
        <v>192</v>
      </c>
      <c r="H30" s="143" t="s">
        <v>192</v>
      </c>
      <c r="I30" s="143"/>
      <c r="J30" s="143"/>
      <c r="K30" s="143"/>
      <c r="L30" s="143"/>
      <c r="M30" s="144" t="s">
        <v>53</v>
      </c>
      <c r="N30" s="144" t="s">
        <v>53</v>
      </c>
      <c r="O30" s="144" t="s">
        <v>53</v>
      </c>
      <c r="P30" s="144" t="s">
        <v>53</v>
      </c>
      <c r="Q30" s="144" t="s">
        <v>53</v>
      </c>
      <c r="R30" s="143" t="s">
        <v>150</v>
      </c>
      <c r="S30" s="380"/>
      <c r="T30" s="380"/>
      <c r="U30" s="380"/>
      <c r="V30" s="380"/>
      <c r="W30" s="380"/>
      <c r="X30" s="380">
        <v>35000</v>
      </c>
      <c r="Y30" s="380">
        <v>35000</v>
      </c>
      <c r="Z30" s="376">
        <f t="shared" si="4"/>
        <v>70000</v>
      </c>
      <c r="AA30" s="380">
        <f>Y30</f>
        <v>35000</v>
      </c>
      <c r="AB30" s="381">
        <f>+Y30-AA30</f>
        <v>0</v>
      </c>
    </row>
    <row r="31" spans="1:28" ht="221.25" customHeight="1" thickBot="1">
      <c r="A31" s="146" t="s">
        <v>193</v>
      </c>
      <c r="B31" s="143" t="s">
        <v>194</v>
      </c>
      <c r="C31" s="143" t="s">
        <v>753</v>
      </c>
      <c r="D31" s="143"/>
      <c r="E31" s="143"/>
      <c r="F31" s="143">
        <v>500</v>
      </c>
      <c r="G31" s="143">
        <v>500</v>
      </c>
      <c r="H31" s="143">
        <v>500</v>
      </c>
      <c r="I31" s="143" t="s">
        <v>144</v>
      </c>
      <c r="J31" s="143"/>
      <c r="K31" s="143"/>
      <c r="L31" s="143"/>
      <c r="M31" s="143"/>
      <c r="N31" s="143" t="s">
        <v>53</v>
      </c>
      <c r="O31" s="143" t="s">
        <v>53</v>
      </c>
      <c r="P31" s="143" t="s">
        <v>53</v>
      </c>
      <c r="Q31" s="143" t="s">
        <v>53</v>
      </c>
      <c r="R31" s="143" t="s">
        <v>145</v>
      </c>
      <c r="S31" s="380"/>
      <c r="T31" s="380"/>
      <c r="U31" s="380"/>
      <c r="V31" s="380"/>
      <c r="W31" s="380"/>
      <c r="X31" s="380">
        <v>35000</v>
      </c>
      <c r="Y31" s="380">
        <v>100000</v>
      </c>
      <c r="Z31" s="376">
        <f t="shared" si="4"/>
        <v>135000</v>
      </c>
      <c r="AA31" s="380"/>
      <c r="AB31" s="381">
        <f>+Y31-AA31</f>
        <v>100000</v>
      </c>
    </row>
    <row r="32" spans="1:28" ht="126.75" customHeight="1" thickBot="1">
      <c r="A32" s="146" t="s">
        <v>195</v>
      </c>
      <c r="B32" s="147" t="s">
        <v>196</v>
      </c>
      <c r="C32" s="147" t="s">
        <v>197</v>
      </c>
      <c r="D32" s="147"/>
      <c r="E32" s="147"/>
      <c r="F32" s="147">
        <v>200</v>
      </c>
      <c r="G32" s="147"/>
      <c r="H32" s="147"/>
      <c r="I32" s="147" t="s">
        <v>144</v>
      </c>
      <c r="J32" s="147"/>
      <c r="K32" s="147"/>
      <c r="L32" s="147"/>
      <c r="M32" s="147"/>
      <c r="N32" s="147" t="s">
        <v>53</v>
      </c>
      <c r="O32" s="147" t="s">
        <v>53</v>
      </c>
      <c r="P32" s="147" t="s">
        <v>53</v>
      </c>
      <c r="Q32" s="147" t="s">
        <v>53</v>
      </c>
      <c r="R32" s="147" t="s">
        <v>145</v>
      </c>
      <c r="S32" s="380"/>
      <c r="T32" s="380"/>
      <c r="U32" s="380"/>
      <c r="V32" s="380"/>
      <c r="W32" s="380"/>
      <c r="X32" s="380">
        <v>50000</v>
      </c>
      <c r="Y32" s="380">
        <v>30000</v>
      </c>
      <c r="Z32" s="376">
        <f t="shared" si="4"/>
        <v>80000</v>
      </c>
      <c r="AA32" s="380"/>
      <c r="AB32" s="381">
        <f>+Y32-AA32</f>
        <v>30000</v>
      </c>
    </row>
    <row r="33" spans="1:28" ht="32.25" thickBot="1">
      <c r="A33" s="470" t="s">
        <v>3</v>
      </c>
      <c r="B33" s="471"/>
      <c r="C33" s="471"/>
      <c r="D33" s="471"/>
      <c r="E33" s="471"/>
      <c r="F33" s="471"/>
      <c r="G33" s="471"/>
      <c r="H33" s="471"/>
      <c r="I33" s="471"/>
      <c r="J33" s="471"/>
      <c r="K33" s="471"/>
      <c r="L33" s="471"/>
      <c r="M33" s="471"/>
      <c r="N33" s="471"/>
      <c r="O33" s="471"/>
      <c r="P33" s="471"/>
      <c r="Q33" s="472"/>
      <c r="R33" s="382"/>
      <c r="S33" s="383">
        <f aca="true" t="shared" si="5" ref="S33:AB33">S22+S5</f>
        <v>1199700</v>
      </c>
      <c r="T33" s="383">
        <f t="shared" si="5"/>
        <v>0</v>
      </c>
      <c r="U33" s="383">
        <f t="shared" si="5"/>
        <v>1199700</v>
      </c>
      <c r="V33" s="383">
        <f t="shared" si="5"/>
        <v>0</v>
      </c>
      <c r="W33" s="383">
        <f t="shared" si="5"/>
        <v>0</v>
      </c>
      <c r="X33" s="383">
        <f t="shared" si="5"/>
        <v>1085000</v>
      </c>
      <c r="Y33" s="383">
        <f t="shared" si="5"/>
        <v>1010000</v>
      </c>
      <c r="Z33" s="383">
        <f t="shared" si="5"/>
        <v>2095000</v>
      </c>
      <c r="AA33" s="383">
        <f t="shared" si="5"/>
        <v>220000</v>
      </c>
      <c r="AB33" s="384">
        <f t="shared" si="5"/>
        <v>790000</v>
      </c>
    </row>
  </sheetData>
  <sheetProtection/>
  <mergeCells count="17">
    <mergeCell ref="A33:Q33"/>
    <mergeCell ref="A5:B7"/>
    <mergeCell ref="R5:R7"/>
    <mergeCell ref="A22:B23"/>
    <mergeCell ref="R22:R23"/>
    <mergeCell ref="J3:M3"/>
    <mergeCell ref="N3:Q3"/>
    <mergeCell ref="A1:AB1"/>
    <mergeCell ref="S2:W3"/>
    <mergeCell ref="X2:AB3"/>
    <mergeCell ref="A2:A4"/>
    <mergeCell ref="B2:B4"/>
    <mergeCell ref="C2:C4"/>
    <mergeCell ref="D2:H3"/>
    <mergeCell ref="I2:I4"/>
    <mergeCell ref="J2:Q2"/>
    <mergeCell ref="R2:R4"/>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T44"/>
  <sheetViews>
    <sheetView zoomScalePageLayoutView="0" workbookViewId="0" topLeftCell="D1">
      <selection activeCell="I50" sqref="I50"/>
    </sheetView>
  </sheetViews>
  <sheetFormatPr defaultColWidth="9.00390625" defaultRowHeight="15.75"/>
  <cols>
    <col min="1" max="1" width="12.625" style="0" customWidth="1"/>
    <col min="2" max="2" width="47.75390625" style="0" customWidth="1"/>
    <col min="3" max="3" width="40.75390625" style="0" customWidth="1"/>
    <col min="4" max="4" width="10.375" style="0" customWidth="1"/>
    <col min="5" max="5" width="12.625" style="0" customWidth="1"/>
    <col min="6" max="6" width="11.625" style="0" customWidth="1"/>
    <col min="7" max="7" width="11.50390625" style="0" customWidth="1"/>
    <col min="8" max="8" width="12.00390625" style="0" customWidth="1"/>
    <col min="9" max="9" width="9.875" style="0" customWidth="1"/>
    <col min="10" max="13" width="6.125" style="0" customWidth="1"/>
    <col min="14" max="14" width="13.25390625" style="0" customWidth="1"/>
    <col min="15" max="15" width="15.75390625" style="0" customWidth="1"/>
    <col min="16" max="16" width="13.50390625" style="0" customWidth="1"/>
    <col min="17" max="17" width="13.00390625" style="0" customWidth="1"/>
    <col min="18" max="18" width="15.00390625" style="0" customWidth="1"/>
    <col min="19" max="19" width="7.75390625" style="0" customWidth="1"/>
    <col min="20" max="20" width="7.00390625" style="0" customWidth="1"/>
  </cols>
  <sheetData>
    <row r="1" spans="1:20" ht="83.25" customHeight="1">
      <c r="A1" s="443" t="s">
        <v>198</v>
      </c>
      <c r="B1" s="443"/>
      <c r="C1" s="443"/>
      <c r="D1" s="443"/>
      <c r="E1" s="443"/>
      <c r="F1" s="443"/>
      <c r="G1" s="443"/>
      <c r="H1" s="443"/>
      <c r="I1" s="443"/>
      <c r="J1" s="443"/>
      <c r="K1" s="443"/>
      <c r="L1" s="443"/>
      <c r="M1" s="443"/>
      <c r="N1" s="443"/>
      <c r="O1" s="443"/>
      <c r="P1" s="443"/>
      <c r="Q1" s="443"/>
      <c r="R1" s="443"/>
      <c r="S1" s="443"/>
      <c r="T1" s="443"/>
    </row>
    <row r="2" spans="1:20" ht="15.75" customHeight="1">
      <c r="A2" s="444" t="s">
        <v>2</v>
      </c>
      <c r="B2" s="444" t="s">
        <v>0</v>
      </c>
      <c r="C2" s="444" t="s">
        <v>16</v>
      </c>
      <c r="D2" s="444" t="s">
        <v>14</v>
      </c>
      <c r="E2" s="444"/>
      <c r="F2" s="444"/>
      <c r="G2" s="444"/>
      <c r="H2" s="444"/>
      <c r="I2" s="444" t="s">
        <v>1</v>
      </c>
      <c r="J2" s="445">
        <v>2020</v>
      </c>
      <c r="K2" s="445"/>
      <c r="L2" s="445"/>
      <c r="M2" s="445"/>
      <c r="N2" s="444" t="s">
        <v>15</v>
      </c>
      <c r="O2" s="444" t="s">
        <v>199</v>
      </c>
      <c r="P2" s="444" t="s">
        <v>200</v>
      </c>
      <c r="Q2" s="444"/>
      <c r="R2" s="444"/>
      <c r="S2" s="444"/>
      <c r="T2" s="444"/>
    </row>
    <row r="3" spans="1:20" ht="47.25">
      <c r="A3" s="444"/>
      <c r="B3" s="444"/>
      <c r="C3" s="444"/>
      <c r="D3" s="347">
        <v>2018</v>
      </c>
      <c r="E3" s="347">
        <v>2019</v>
      </c>
      <c r="F3" s="347">
        <v>2020</v>
      </c>
      <c r="G3" s="347">
        <v>2021</v>
      </c>
      <c r="H3" s="347">
        <v>2022</v>
      </c>
      <c r="I3" s="444"/>
      <c r="J3" s="347" t="s">
        <v>4</v>
      </c>
      <c r="K3" s="347" t="s">
        <v>5</v>
      </c>
      <c r="L3" s="347" t="s">
        <v>6</v>
      </c>
      <c r="M3" s="347" t="s">
        <v>7</v>
      </c>
      <c r="N3" s="444"/>
      <c r="O3" s="444"/>
      <c r="P3" s="347" t="s">
        <v>11</v>
      </c>
      <c r="Q3" s="347" t="s">
        <v>12</v>
      </c>
      <c r="R3" s="347" t="s">
        <v>13</v>
      </c>
      <c r="S3" s="347" t="s">
        <v>9</v>
      </c>
      <c r="T3" s="347" t="s">
        <v>10</v>
      </c>
    </row>
    <row r="4" spans="1:20" ht="15.75" customHeight="1">
      <c r="A4" s="519" t="s">
        <v>201</v>
      </c>
      <c r="B4" s="519"/>
      <c r="C4" s="519"/>
      <c r="D4" s="519"/>
      <c r="E4" s="519"/>
      <c r="F4" s="519"/>
      <c r="G4" s="519"/>
      <c r="H4" s="519"/>
      <c r="I4" s="519"/>
      <c r="J4" s="519"/>
      <c r="K4" s="519"/>
      <c r="L4" s="519"/>
      <c r="M4" s="519"/>
      <c r="N4" s="349"/>
      <c r="O4" s="349"/>
      <c r="P4" s="150"/>
      <c r="Q4" s="150"/>
      <c r="R4" s="150"/>
      <c r="S4" s="150"/>
      <c r="T4" s="150"/>
    </row>
    <row r="5" spans="1:20" ht="66.75" customHeight="1">
      <c r="A5" s="417" t="s">
        <v>202</v>
      </c>
      <c r="B5" s="418"/>
      <c r="C5" s="151" t="s">
        <v>203</v>
      </c>
      <c r="D5" s="152" t="s">
        <v>204</v>
      </c>
      <c r="E5" s="152" t="s">
        <v>205</v>
      </c>
      <c r="F5" s="152" t="s">
        <v>205</v>
      </c>
      <c r="G5" s="152" t="s">
        <v>205</v>
      </c>
      <c r="H5" s="152" t="s">
        <v>205</v>
      </c>
      <c r="I5" s="8" t="s">
        <v>206</v>
      </c>
      <c r="J5" s="153" t="s">
        <v>54</v>
      </c>
      <c r="K5" s="153" t="s">
        <v>54</v>
      </c>
      <c r="L5" s="153" t="s">
        <v>54</v>
      </c>
      <c r="M5" s="153" t="s">
        <v>54</v>
      </c>
      <c r="N5" s="518"/>
      <c r="O5" s="518"/>
      <c r="P5" s="505">
        <f>SUM(P8:P19)</f>
        <v>100000</v>
      </c>
      <c r="Q5" s="505">
        <f>SUM(Q8:Q19)</f>
        <v>35000</v>
      </c>
      <c r="R5" s="505">
        <f>SUM(R8:R19)</f>
        <v>135000</v>
      </c>
      <c r="S5" s="505"/>
      <c r="T5" s="505"/>
    </row>
    <row r="6" spans="1:20" ht="88.5" customHeight="1">
      <c r="A6" s="435"/>
      <c r="B6" s="436"/>
      <c r="C6" s="151" t="s">
        <v>207</v>
      </c>
      <c r="D6" s="154" t="s">
        <v>208</v>
      </c>
      <c r="E6" s="154" t="s">
        <v>209</v>
      </c>
      <c r="F6" s="155" t="s">
        <v>210</v>
      </c>
      <c r="G6" s="155" t="s">
        <v>210</v>
      </c>
      <c r="H6" s="155" t="s">
        <v>210</v>
      </c>
      <c r="I6" s="8" t="s">
        <v>206</v>
      </c>
      <c r="J6" s="153" t="s">
        <v>54</v>
      </c>
      <c r="K6" s="153" t="s">
        <v>54</v>
      </c>
      <c r="L6" s="153" t="s">
        <v>54</v>
      </c>
      <c r="M6" s="153" t="s">
        <v>54</v>
      </c>
      <c r="N6" s="511"/>
      <c r="O6" s="511"/>
      <c r="P6" s="511"/>
      <c r="Q6" s="511"/>
      <c r="R6" s="511"/>
      <c r="S6" s="511"/>
      <c r="T6" s="511"/>
    </row>
    <row r="7" spans="1:20" ht="83.25" customHeight="1">
      <c r="A7" s="419"/>
      <c r="B7" s="420"/>
      <c r="C7" s="151" t="s">
        <v>211</v>
      </c>
      <c r="D7" s="152" t="s">
        <v>205</v>
      </c>
      <c r="E7" s="152" t="s">
        <v>205</v>
      </c>
      <c r="F7" s="152" t="s">
        <v>212</v>
      </c>
      <c r="G7" s="152" t="s">
        <v>212</v>
      </c>
      <c r="H7" s="152" t="s">
        <v>212</v>
      </c>
      <c r="I7" s="8" t="s">
        <v>206</v>
      </c>
      <c r="J7" s="153" t="s">
        <v>54</v>
      </c>
      <c r="K7" s="153" t="s">
        <v>54</v>
      </c>
      <c r="L7" s="153" t="s">
        <v>54</v>
      </c>
      <c r="M7" s="153" t="s">
        <v>54</v>
      </c>
      <c r="N7" s="512"/>
      <c r="O7" s="512"/>
      <c r="P7" s="512"/>
      <c r="Q7" s="512"/>
      <c r="R7" s="512"/>
      <c r="S7" s="512"/>
      <c r="T7" s="512"/>
    </row>
    <row r="8" spans="1:20" ht="135" customHeight="1">
      <c r="A8" s="16" t="s">
        <v>213</v>
      </c>
      <c r="B8" s="156" t="s">
        <v>214</v>
      </c>
      <c r="C8" s="156" t="s">
        <v>754</v>
      </c>
      <c r="D8" s="157" t="s">
        <v>215</v>
      </c>
      <c r="E8" s="157" t="s">
        <v>216</v>
      </c>
      <c r="F8" s="157" t="s">
        <v>217</v>
      </c>
      <c r="G8" s="157" t="s">
        <v>217</v>
      </c>
      <c r="H8" s="157" t="s">
        <v>217</v>
      </c>
      <c r="I8" s="158" t="s">
        <v>206</v>
      </c>
      <c r="J8" s="158" t="s">
        <v>54</v>
      </c>
      <c r="K8" s="158" t="s">
        <v>54</v>
      </c>
      <c r="L8" s="158" t="s">
        <v>54</v>
      </c>
      <c r="M8" s="158" t="s">
        <v>54</v>
      </c>
      <c r="N8" s="159" t="s">
        <v>218</v>
      </c>
      <c r="O8" s="159" t="s">
        <v>219</v>
      </c>
      <c r="P8" s="160">
        <v>20000</v>
      </c>
      <c r="Q8" s="160"/>
      <c r="R8" s="160">
        <f aca="true" t="shared" si="0" ref="R8:R19">+P8+Q8</f>
        <v>20000</v>
      </c>
      <c r="S8" s="160"/>
      <c r="T8" s="161"/>
    </row>
    <row r="9" spans="1:20" ht="75">
      <c r="A9" s="16" t="s">
        <v>220</v>
      </c>
      <c r="B9" s="392" t="s">
        <v>221</v>
      </c>
      <c r="C9" s="15" t="s">
        <v>222</v>
      </c>
      <c r="D9" s="157" t="s">
        <v>223</v>
      </c>
      <c r="E9" s="157" t="s">
        <v>224</v>
      </c>
      <c r="F9" s="157" t="s">
        <v>224</v>
      </c>
      <c r="G9" s="157" t="s">
        <v>224</v>
      </c>
      <c r="H9" s="157" t="s">
        <v>224</v>
      </c>
      <c r="I9" s="158" t="s">
        <v>206</v>
      </c>
      <c r="J9" s="158" t="s">
        <v>54</v>
      </c>
      <c r="K9" s="158" t="s">
        <v>54</v>
      </c>
      <c r="L9" s="158" t="s">
        <v>54</v>
      </c>
      <c r="M9" s="158" t="s">
        <v>54</v>
      </c>
      <c r="N9" s="159" t="s">
        <v>225</v>
      </c>
      <c r="O9" s="159" t="s">
        <v>226</v>
      </c>
      <c r="P9" s="160">
        <v>5000</v>
      </c>
      <c r="Q9" s="160"/>
      <c r="R9" s="160">
        <f t="shared" si="0"/>
        <v>5000</v>
      </c>
      <c r="S9" s="160"/>
      <c r="T9" s="161"/>
    </row>
    <row r="10" spans="1:20" ht="99" customHeight="1">
      <c r="A10" s="16" t="s">
        <v>227</v>
      </c>
      <c r="B10" s="156" t="s">
        <v>228</v>
      </c>
      <c r="C10" s="15" t="s">
        <v>229</v>
      </c>
      <c r="D10" s="157" t="s">
        <v>230</v>
      </c>
      <c r="E10" s="157" t="s">
        <v>231</v>
      </c>
      <c r="F10" s="157" t="s">
        <v>232</v>
      </c>
      <c r="G10" s="157" t="s">
        <v>232</v>
      </c>
      <c r="H10" s="157" t="s">
        <v>232</v>
      </c>
      <c r="I10" s="158" t="s">
        <v>206</v>
      </c>
      <c r="J10" s="158" t="s">
        <v>54</v>
      </c>
      <c r="K10" s="158" t="s">
        <v>54</v>
      </c>
      <c r="L10" s="158" t="s">
        <v>54</v>
      </c>
      <c r="M10" s="158" t="s">
        <v>54</v>
      </c>
      <c r="N10" s="159" t="s">
        <v>233</v>
      </c>
      <c r="O10" s="159" t="s">
        <v>234</v>
      </c>
      <c r="P10" s="160">
        <v>10000</v>
      </c>
      <c r="Q10" s="160">
        <v>5000</v>
      </c>
      <c r="R10" s="160">
        <f t="shared" si="0"/>
        <v>15000</v>
      </c>
      <c r="S10" s="160"/>
      <c r="T10" s="161"/>
    </row>
    <row r="11" spans="1:20" ht="125.25" customHeight="1">
      <c r="A11" s="16" t="s">
        <v>235</v>
      </c>
      <c r="B11" s="15" t="s">
        <v>236</v>
      </c>
      <c r="C11" s="15" t="s">
        <v>237</v>
      </c>
      <c r="D11" s="162" t="s">
        <v>54</v>
      </c>
      <c r="E11" s="157" t="s">
        <v>238</v>
      </c>
      <c r="F11" s="157" t="s">
        <v>239</v>
      </c>
      <c r="G11" s="157" t="s">
        <v>217</v>
      </c>
      <c r="H11" s="157" t="s">
        <v>217</v>
      </c>
      <c r="I11" s="158" t="s">
        <v>206</v>
      </c>
      <c r="J11" s="158" t="s">
        <v>54</v>
      </c>
      <c r="K11" s="158" t="s">
        <v>54</v>
      </c>
      <c r="L11" s="158" t="s">
        <v>54</v>
      </c>
      <c r="M11" s="158" t="s">
        <v>54</v>
      </c>
      <c r="N11" s="159" t="s">
        <v>240</v>
      </c>
      <c r="O11" s="159" t="s">
        <v>241</v>
      </c>
      <c r="P11" s="160">
        <v>5000</v>
      </c>
      <c r="Q11" s="160"/>
      <c r="R11" s="160">
        <f t="shared" si="0"/>
        <v>5000</v>
      </c>
      <c r="S11" s="160"/>
      <c r="T11" s="161"/>
    </row>
    <row r="12" spans="1:20" ht="114" customHeight="1">
      <c r="A12" s="16" t="s">
        <v>242</v>
      </c>
      <c r="B12" s="156" t="s">
        <v>243</v>
      </c>
      <c r="C12" s="15" t="s">
        <v>244</v>
      </c>
      <c r="D12" s="157" t="s">
        <v>245</v>
      </c>
      <c r="E12" s="157" t="s">
        <v>246</v>
      </c>
      <c r="F12" s="157" t="s">
        <v>246</v>
      </c>
      <c r="G12" s="157" t="s">
        <v>246</v>
      </c>
      <c r="H12" s="157" t="s">
        <v>246</v>
      </c>
      <c r="I12" s="158" t="s">
        <v>247</v>
      </c>
      <c r="J12" s="158" t="s">
        <v>54</v>
      </c>
      <c r="K12" s="158" t="s">
        <v>54</v>
      </c>
      <c r="L12" s="158" t="s">
        <v>54</v>
      </c>
      <c r="M12" s="158" t="s">
        <v>54</v>
      </c>
      <c r="N12" s="159" t="s">
        <v>240</v>
      </c>
      <c r="O12" s="159" t="s">
        <v>248</v>
      </c>
      <c r="P12" s="160">
        <v>10000</v>
      </c>
      <c r="Q12" s="160">
        <v>5000</v>
      </c>
      <c r="R12" s="160">
        <f t="shared" si="0"/>
        <v>15000</v>
      </c>
      <c r="S12" s="160"/>
      <c r="T12" s="161"/>
    </row>
    <row r="13" spans="1:20" ht="100.5" customHeight="1">
      <c r="A13" s="16" t="s">
        <v>249</v>
      </c>
      <c r="B13" s="392" t="s">
        <v>751</v>
      </c>
      <c r="C13" s="15" t="s">
        <v>250</v>
      </c>
      <c r="D13" s="157" t="s">
        <v>251</v>
      </c>
      <c r="E13" s="157" t="s">
        <v>252</v>
      </c>
      <c r="F13" s="157" t="s">
        <v>253</v>
      </c>
      <c r="G13" s="157" t="s">
        <v>253</v>
      </c>
      <c r="H13" s="157" t="s">
        <v>253</v>
      </c>
      <c r="I13" s="158" t="s">
        <v>206</v>
      </c>
      <c r="J13" s="158" t="s">
        <v>54</v>
      </c>
      <c r="K13" s="158" t="s">
        <v>54</v>
      </c>
      <c r="L13" s="158" t="s">
        <v>54</v>
      </c>
      <c r="M13" s="158" t="s">
        <v>54</v>
      </c>
      <c r="N13" s="159" t="s">
        <v>240</v>
      </c>
      <c r="O13" s="159" t="s">
        <v>254</v>
      </c>
      <c r="P13" s="160">
        <v>10000</v>
      </c>
      <c r="Q13" s="160"/>
      <c r="R13" s="160">
        <f t="shared" si="0"/>
        <v>10000</v>
      </c>
      <c r="S13" s="160"/>
      <c r="T13" s="161"/>
    </row>
    <row r="14" spans="1:20" ht="126" customHeight="1">
      <c r="A14" s="16" t="s">
        <v>255</v>
      </c>
      <c r="B14" s="156" t="s">
        <v>256</v>
      </c>
      <c r="C14" s="15" t="s">
        <v>755</v>
      </c>
      <c r="D14" s="157" t="s">
        <v>257</v>
      </c>
      <c r="E14" s="157" t="s">
        <v>258</v>
      </c>
      <c r="F14" s="157" t="s">
        <v>259</v>
      </c>
      <c r="G14" s="157" t="s">
        <v>260</v>
      </c>
      <c r="H14" s="157" t="s">
        <v>261</v>
      </c>
      <c r="I14" s="158" t="s">
        <v>262</v>
      </c>
      <c r="J14" s="158" t="s">
        <v>54</v>
      </c>
      <c r="K14" s="158" t="s">
        <v>54</v>
      </c>
      <c r="L14" s="158" t="s">
        <v>54</v>
      </c>
      <c r="M14" s="158" t="s">
        <v>54</v>
      </c>
      <c r="N14" s="159" t="s">
        <v>240</v>
      </c>
      <c r="O14" s="159" t="s">
        <v>263</v>
      </c>
      <c r="P14" s="160">
        <v>20000</v>
      </c>
      <c r="Q14" s="160">
        <v>10000</v>
      </c>
      <c r="R14" s="160">
        <f t="shared" si="0"/>
        <v>30000</v>
      </c>
      <c r="S14" s="160"/>
      <c r="T14" s="161"/>
    </row>
    <row r="15" spans="1:20" ht="99.75" customHeight="1">
      <c r="A15" s="16" t="s">
        <v>264</v>
      </c>
      <c r="B15" s="156" t="s">
        <v>265</v>
      </c>
      <c r="C15" s="15" t="s">
        <v>266</v>
      </c>
      <c r="D15" s="157" t="s">
        <v>251</v>
      </c>
      <c r="E15" s="157" t="s">
        <v>252</v>
      </c>
      <c r="F15" s="157" t="s">
        <v>253</v>
      </c>
      <c r="G15" s="157" t="s">
        <v>253</v>
      </c>
      <c r="H15" s="157" t="s">
        <v>253</v>
      </c>
      <c r="I15" s="158" t="s">
        <v>206</v>
      </c>
      <c r="J15" s="158" t="s">
        <v>54</v>
      </c>
      <c r="K15" s="158" t="s">
        <v>54</v>
      </c>
      <c r="L15" s="158" t="s">
        <v>54</v>
      </c>
      <c r="M15" s="158" t="s">
        <v>54</v>
      </c>
      <c r="N15" s="159" t="s">
        <v>240</v>
      </c>
      <c r="O15" s="159" t="s">
        <v>267</v>
      </c>
      <c r="P15" s="160">
        <v>5000</v>
      </c>
      <c r="Q15" s="160">
        <v>10000</v>
      </c>
      <c r="R15" s="160">
        <f t="shared" si="0"/>
        <v>15000</v>
      </c>
      <c r="S15" s="160"/>
      <c r="T15" s="161"/>
    </row>
    <row r="16" spans="1:20" ht="80.25" customHeight="1">
      <c r="A16" s="16" t="s">
        <v>268</v>
      </c>
      <c r="B16" s="15" t="s">
        <v>269</v>
      </c>
      <c r="C16" s="393" t="s">
        <v>752</v>
      </c>
      <c r="D16" s="157" t="s">
        <v>54</v>
      </c>
      <c r="E16" s="157" t="s">
        <v>270</v>
      </c>
      <c r="F16" s="157" t="s">
        <v>271</v>
      </c>
      <c r="G16" s="157" t="s">
        <v>272</v>
      </c>
      <c r="H16" s="157" t="s">
        <v>272</v>
      </c>
      <c r="I16" s="158" t="s">
        <v>273</v>
      </c>
      <c r="J16" s="158" t="s">
        <v>54</v>
      </c>
      <c r="K16" s="158" t="s">
        <v>54</v>
      </c>
      <c r="L16" s="158" t="s">
        <v>54</v>
      </c>
      <c r="M16" s="158" t="s">
        <v>54</v>
      </c>
      <c r="N16" s="159" t="s">
        <v>240</v>
      </c>
      <c r="O16" s="159" t="s">
        <v>274</v>
      </c>
      <c r="P16" s="160">
        <v>5000</v>
      </c>
      <c r="Q16" s="160">
        <v>5000</v>
      </c>
      <c r="R16" s="160">
        <f t="shared" si="0"/>
        <v>10000</v>
      </c>
      <c r="S16" s="160"/>
      <c r="T16" s="161"/>
    </row>
    <row r="17" spans="1:20" ht="171.75" customHeight="1">
      <c r="A17" s="16" t="s">
        <v>275</v>
      </c>
      <c r="B17" s="156" t="s">
        <v>276</v>
      </c>
      <c r="C17" s="15" t="s">
        <v>756</v>
      </c>
      <c r="D17" s="157" t="s">
        <v>54</v>
      </c>
      <c r="E17" s="157" t="s">
        <v>277</v>
      </c>
      <c r="F17" s="157" t="s">
        <v>278</v>
      </c>
      <c r="G17" s="157"/>
      <c r="H17" s="157" t="s">
        <v>54</v>
      </c>
      <c r="I17" s="158" t="s">
        <v>206</v>
      </c>
      <c r="J17" s="158" t="s">
        <v>54</v>
      </c>
      <c r="K17" s="158" t="s">
        <v>54</v>
      </c>
      <c r="L17" s="158" t="s">
        <v>54</v>
      </c>
      <c r="M17" s="158" t="s">
        <v>54</v>
      </c>
      <c r="N17" s="159" t="s">
        <v>240</v>
      </c>
      <c r="O17" s="159" t="s">
        <v>279</v>
      </c>
      <c r="P17" s="160">
        <v>0</v>
      </c>
      <c r="Q17" s="160"/>
      <c r="R17" s="160">
        <f t="shared" si="0"/>
        <v>0</v>
      </c>
      <c r="S17" s="160"/>
      <c r="T17" s="161"/>
    </row>
    <row r="18" spans="1:20" ht="93" customHeight="1">
      <c r="A18" s="16" t="s">
        <v>280</v>
      </c>
      <c r="B18" s="156" t="s">
        <v>281</v>
      </c>
      <c r="C18" s="15" t="s">
        <v>757</v>
      </c>
      <c r="D18" s="157" t="s">
        <v>54</v>
      </c>
      <c r="E18" s="157" t="s">
        <v>282</v>
      </c>
      <c r="F18" s="157" t="s">
        <v>283</v>
      </c>
      <c r="G18" s="157" t="s">
        <v>284</v>
      </c>
      <c r="H18" s="157" t="s">
        <v>284</v>
      </c>
      <c r="I18" s="158" t="s">
        <v>206</v>
      </c>
      <c r="J18" s="158" t="s">
        <v>54</v>
      </c>
      <c r="K18" s="158" t="s">
        <v>54</v>
      </c>
      <c r="L18" s="158" t="s">
        <v>54</v>
      </c>
      <c r="M18" s="158" t="s">
        <v>54</v>
      </c>
      <c r="N18" s="159" t="s">
        <v>240</v>
      </c>
      <c r="O18" s="159" t="s">
        <v>285</v>
      </c>
      <c r="P18" s="160">
        <v>0</v>
      </c>
      <c r="Q18" s="160"/>
      <c r="R18" s="160">
        <f t="shared" si="0"/>
        <v>0</v>
      </c>
      <c r="S18" s="160"/>
      <c r="T18" s="161"/>
    </row>
    <row r="19" spans="1:20" ht="87.75" customHeight="1">
      <c r="A19" s="16" t="s">
        <v>286</v>
      </c>
      <c r="B19" s="156" t="s">
        <v>758</v>
      </c>
      <c r="C19" s="15" t="s">
        <v>759</v>
      </c>
      <c r="D19" s="157" t="s">
        <v>287</v>
      </c>
      <c r="E19" s="157" t="s">
        <v>288</v>
      </c>
      <c r="F19" s="157" t="s">
        <v>289</v>
      </c>
      <c r="G19" s="157" t="s">
        <v>289</v>
      </c>
      <c r="H19" s="157" t="s">
        <v>289</v>
      </c>
      <c r="I19" s="158" t="s">
        <v>206</v>
      </c>
      <c r="J19" s="158" t="s">
        <v>54</v>
      </c>
      <c r="K19" s="158" t="s">
        <v>54</v>
      </c>
      <c r="L19" s="158" t="s">
        <v>54</v>
      </c>
      <c r="M19" s="158" t="s">
        <v>54</v>
      </c>
      <c r="N19" s="159" t="s">
        <v>240</v>
      </c>
      <c r="O19" s="159" t="s">
        <v>285</v>
      </c>
      <c r="P19" s="160">
        <v>10000</v>
      </c>
      <c r="Q19" s="160"/>
      <c r="R19" s="160">
        <f t="shared" si="0"/>
        <v>10000</v>
      </c>
      <c r="S19" s="160"/>
      <c r="T19" s="161"/>
    </row>
    <row r="20" spans="1:20" ht="15.75" customHeight="1">
      <c r="A20" s="513" t="s">
        <v>290</v>
      </c>
      <c r="B20" s="514"/>
      <c r="C20" s="514"/>
      <c r="D20" s="514"/>
      <c r="E20" s="514"/>
      <c r="F20" s="514"/>
      <c r="G20" s="514"/>
      <c r="H20" s="514"/>
      <c r="I20" s="514"/>
      <c r="J20" s="514"/>
      <c r="K20" s="514"/>
      <c r="L20" s="514"/>
      <c r="M20" s="514"/>
      <c r="N20" s="163"/>
      <c r="O20" s="163"/>
      <c r="P20" s="164"/>
      <c r="Q20" s="164"/>
      <c r="R20" s="164"/>
      <c r="S20" s="164"/>
      <c r="T20" s="164"/>
    </row>
    <row r="21" spans="1:20" ht="192.75" customHeight="1">
      <c r="A21" s="417" t="s">
        <v>760</v>
      </c>
      <c r="B21" s="418"/>
      <c r="C21" s="38" t="s">
        <v>761</v>
      </c>
      <c r="D21" s="165" t="s">
        <v>291</v>
      </c>
      <c r="E21" s="165" t="s">
        <v>292</v>
      </c>
      <c r="F21" s="165" t="s">
        <v>293</v>
      </c>
      <c r="G21" s="165" t="s">
        <v>294</v>
      </c>
      <c r="H21" s="165" t="s">
        <v>295</v>
      </c>
      <c r="I21" s="8" t="s">
        <v>296</v>
      </c>
      <c r="J21" s="166" t="s">
        <v>54</v>
      </c>
      <c r="K21" s="166" t="s">
        <v>54</v>
      </c>
      <c r="L21" s="166" t="s">
        <v>54</v>
      </c>
      <c r="M21" s="166" t="s">
        <v>54</v>
      </c>
      <c r="N21" s="515"/>
      <c r="O21" s="518"/>
      <c r="P21" s="505">
        <f>SUM(P25:P33)</f>
        <v>1200000</v>
      </c>
      <c r="Q21" s="505">
        <f>SUM(Q25:Q33)</f>
        <v>710000</v>
      </c>
      <c r="R21" s="505">
        <f>SUM(R25:R33)</f>
        <v>1910000</v>
      </c>
      <c r="S21" s="505"/>
      <c r="T21" s="505"/>
    </row>
    <row r="22" spans="1:20" ht="99" customHeight="1">
      <c r="A22" s="435"/>
      <c r="B22" s="436"/>
      <c r="C22" s="38" t="s">
        <v>297</v>
      </c>
      <c r="D22" s="165" t="s">
        <v>298</v>
      </c>
      <c r="E22" s="346" t="s">
        <v>299</v>
      </c>
      <c r="F22" s="346" t="s">
        <v>300</v>
      </c>
      <c r="G22" s="346" t="s">
        <v>301</v>
      </c>
      <c r="H22" s="346" t="s">
        <v>302</v>
      </c>
      <c r="I22" s="8" t="s">
        <v>296</v>
      </c>
      <c r="J22" s="166" t="s">
        <v>54</v>
      </c>
      <c r="K22" s="166" t="s">
        <v>54</v>
      </c>
      <c r="L22" s="166" t="s">
        <v>54</v>
      </c>
      <c r="M22" s="166" t="s">
        <v>54</v>
      </c>
      <c r="N22" s="516"/>
      <c r="O22" s="511"/>
      <c r="P22" s="506"/>
      <c r="Q22" s="506"/>
      <c r="R22" s="506"/>
      <c r="S22" s="506"/>
      <c r="T22" s="506"/>
    </row>
    <row r="23" spans="1:20" ht="79.5" customHeight="1">
      <c r="A23" s="435"/>
      <c r="B23" s="436"/>
      <c r="C23" s="38" t="s">
        <v>303</v>
      </c>
      <c r="D23" s="165" t="s">
        <v>304</v>
      </c>
      <c r="E23" s="346" t="s">
        <v>305</v>
      </c>
      <c r="F23" s="346" t="s">
        <v>305</v>
      </c>
      <c r="G23" s="346" t="s">
        <v>305</v>
      </c>
      <c r="H23" s="346" t="s">
        <v>304</v>
      </c>
      <c r="I23" s="8" t="s">
        <v>296</v>
      </c>
      <c r="J23" s="166" t="s">
        <v>54</v>
      </c>
      <c r="K23" s="166" t="s">
        <v>54</v>
      </c>
      <c r="L23" s="166" t="s">
        <v>54</v>
      </c>
      <c r="M23" s="166" t="s">
        <v>54</v>
      </c>
      <c r="N23" s="516"/>
      <c r="O23" s="511"/>
      <c r="P23" s="506"/>
      <c r="Q23" s="506"/>
      <c r="R23" s="506"/>
      <c r="S23" s="506"/>
      <c r="T23" s="506"/>
    </row>
    <row r="24" spans="1:20" ht="160.5" customHeight="1">
      <c r="A24" s="435"/>
      <c r="B24" s="436"/>
      <c r="C24" s="38" t="s">
        <v>306</v>
      </c>
      <c r="D24" s="165" t="s">
        <v>307</v>
      </c>
      <c r="E24" s="165" t="s">
        <v>308</v>
      </c>
      <c r="F24" s="165" t="s">
        <v>309</v>
      </c>
      <c r="G24" s="165" t="s">
        <v>309</v>
      </c>
      <c r="H24" s="165" t="s">
        <v>310</v>
      </c>
      <c r="I24" s="8" t="s">
        <v>296</v>
      </c>
      <c r="J24" s="166" t="s">
        <v>54</v>
      </c>
      <c r="K24" s="166" t="s">
        <v>54</v>
      </c>
      <c r="L24" s="166" t="s">
        <v>54</v>
      </c>
      <c r="M24" s="166" t="s">
        <v>54</v>
      </c>
      <c r="N24" s="517"/>
      <c r="O24" s="511"/>
      <c r="P24" s="507"/>
      <c r="Q24" s="507"/>
      <c r="R24" s="507"/>
      <c r="S24" s="507"/>
      <c r="T24" s="507"/>
    </row>
    <row r="25" spans="1:20" ht="93.75" customHeight="1">
      <c r="A25" s="2" t="s">
        <v>311</v>
      </c>
      <c r="B25" s="7" t="s">
        <v>312</v>
      </c>
      <c r="C25" s="7" t="s">
        <v>313</v>
      </c>
      <c r="D25" s="157" t="s">
        <v>314</v>
      </c>
      <c r="E25" s="157" t="s">
        <v>315</v>
      </c>
      <c r="F25" s="157" t="s">
        <v>316</v>
      </c>
      <c r="G25" s="157" t="s">
        <v>316</v>
      </c>
      <c r="H25" s="157" t="s">
        <v>316</v>
      </c>
      <c r="I25" s="158" t="s">
        <v>262</v>
      </c>
      <c r="J25" s="167" t="s">
        <v>54</v>
      </c>
      <c r="K25" s="167" t="s">
        <v>54</v>
      </c>
      <c r="L25" s="167" t="s">
        <v>54</v>
      </c>
      <c r="M25" s="167" t="s">
        <v>54</v>
      </c>
      <c r="N25" s="159" t="s">
        <v>317</v>
      </c>
      <c r="O25" s="159" t="s">
        <v>279</v>
      </c>
      <c r="P25" s="26">
        <v>30000</v>
      </c>
      <c r="Q25" s="26">
        <v>10000</v>
      </c>
      <c r="R25" s="160">
        <f aca="true" t="shared" si="1" ref="R25:R33">+P25+Q25</f>
        <v>40000</v>
      </c>
      <c r="S25" s="26"/>
      <c r="T25" s="26"/>
    </row>
    <row r="26" spans="1:20" ht="160.5" customHeight="1">
      <c r="A26" s="2" t="s">
        <v>318</v>
      </c>
      <c r="B26" s="7" t="s">
        <v>319</v>
      </c>
      <c r="C26" s="7" t="s">
        <v>762</v>
      </c>
      <c r="D26" s="157" t="s">
        <v>320</v>
      </c>
      <c r="E26" s="157" t="s">
        <v>321</v>
      </c>
      <c r="F26" s="157" t="s">
        <v>322</v>
      </c>
      <c r="G26" s="157" t="s">
        <v>323</v>
      </c>
      <c r="H26" s="157" t="s">
        <v>324</v>
      </c>
      <c r="I26" s="158" t="s">
        <v>325</v>
      </c>
      <c r="J26" s="167" t="s">
        <v>54</v>
      </c>
      <c r="K26" s="167" t="s">
        <v>54</v>
      </c>
      <c r="L26" s="167" t="s">
        <v>54</v>
      </c>
      <c r="M26" s="167" t="s">
        <v>54</v>
      </c>
      <c r="N26" s="159" t="s">
        <v>326</v>
      </c>
      <c r="O26" s="159" t="s">
        <v>327</v>
      </c>
      <c r="P26" s="26">
        <v>300000</v>
      </c>
      <c r="Q26" s="26">
        <v>300000</v>
      </c>
      <c r="R26" s="160">
        <f t="shared" si="1"/>
        <v>600000</v>
      </c>
      <c r="S26" s="168"/>
      <c r="T26" s="26"/>
    </row>
    <row r="27" spans="1:20" ht="111" customHeight="1">
      <c r="A27" s="2" t="s">
        <v>328</v>
      </c>
      <c r="B27" s="7" t="s">
        <v>329</v>
      </c>
      <c r="C27" s="7" t="s">
        <v>763</v>
      </c>
      <c r="D27" s="157"/>
      <c r="E27" s="157" t="s">
        <v>330</v>
      </c>
      <c r="F27" s="157" t="s">
        <v>331</v>
      </c>
      <c r="G27" s="157" t="s">
        <v>332</v>
      </c>
      <c r="H27" s="157" t="s">
        <v>332</v>
      </c>
      <c r="I27" s="158" t="s">
        <v>325</v>
      </c>
      <c r="J27" s="169" t="s">
        <v>54</v>
      </c>
      <c r="K27" s="169" t="s">
        <v>54</v>
      </c>
      <c r="L27" s="169" t="s">
        <v>54</v>
      </c>
      <c r="M27" s="169" t="s">
        <v>54</v>
      </c>
      <c r="N27" s="159" t="s">
        <v>333</v>
      </c>
      <c r="O27" s="159" t="s">
        <v>334</v>
      </c>
      <c r="P27" s="26">
        <v>200000</v>
      </c>
      <c r="Q27" s="26"/>
      <c r="R27" s="160">
        <v>200000</v>
      </c>
      <c r="S27" s="168"/>
      <c r="T27" s="26"/>
    </row>
    <row r="28" spans="1:20" ht="156.75" customHeight="1">
      <c r="A28" s="2" t="s">
        <v>335</v>
      </c>
      <c r="B28" s="7" t="s">
        <v>336</v>
      </c>
      <c r="C28" s="7" t="s">
        <v>764</v>
      </c>
      <c r="D28" s="157" t="s">
        <v>337</v>
      </c>
      <c r="E28" s="157" t="s">
        <v>338</v>
      </c>
      <c r="F28" s="157" t="s">
        <v>339</v>
      </c>
      <c r="G28" s="157" t="s">
        <v>340</v>
      </c>
      <c r="H28" s="157" t="s">
        <v>341</v>
      </c>
      <c r="I28" s="158" t="s">
        <v>342</v>
      </c>
      <c r="J28" s="167" t="s">
        <v>54</v>
      </c>
      <c r="K28" s="167" t="s">
        <v>54</v>
      </c>
      <c r="L28" s="167" t="s">
        <v>54</v>
      </c>
      <c r="M28" s="167" t="s">
        <v>54</v>
      </c>
      <c r="N28" s="159" t="s">
        <v>240</v>
      </c>
      <c r="O28" s="159" t="s">
        <v>267</v>
      </c>
      <c r="P28" s="26">
        <v>200000</v>
      </c>
      <c r="Q28" s="26">
        <v>100000</v>
      </c>
      <c r="R28" s="160">
        <f t="shared" si="1"/>
        <v>300000</v>
      </c>
      <c r="S28" s="26"/>
      <c r="T28" s="26"/>
    </row>
    <row r="29" spans="1:20" ht="98.25" customHeight="1">
      <c r="A29" s="2" t="s">
        <v>343</v>
      </c>
      <c r="B29" s="7" t="s">
        <v>344</v>
      </c>
      <c r="C29" s="7" t="s">
        <v>765</v>
      </c>
      <c r="D29" s="157" t="s">
        <v>345</v>
      </c>
      <c r="E29" s="157" t="s">
        <v>345</v>
      </c>
      <c r="F29" s="157" t="s">
        <v>345</v>
      </c>
      <c r="G29" s="157" t="s">
        <v>345</v>
      </c>
      <c r="H29" s="157" t="s">
        <v>345</v>
      </c>
      <c r="I29" s="167" t="s">
        <v>325</v>
      </c>
      <c r="J29" s="167" t="s">
        <v>54</v>
      </c>
      <c r="K29" s="167" t="s">
        <v>54</v>
      </c>
      <c r="L29" s="167" t="s">
        <v>54</v>
      </c>
      <c r="M29" s="167" t="s">
        <v>54</v>
      </c>
      <c r="N29" s="159" t="s">
        <v>346</v>
      </c>
      <c r="O29" s="159" t="s">
        <v>347</v>
      </c>
      <c r="P29" s="26">
        <v>250000</v>
      </c>
      <c r="Q29" s="26">
        <v>250000</v>
      </c>
      <c r="R29" s="160">
        <f t="shared" si="1"/>
        <v>500000</v>
      </c>
      <c r="S29" s="26"/>
      <c r="T29" s="26"/>
    </row>
    <row r="30" spans="1:20" ht="127.5" customHeight="1">
      <c r="A30" s="2" t="s">
        <v>348</v>
      </c>
      <c r="B30" s="394" t="s">
        <v>766</v>
      </c>
      <c r="C30" s="7" t="s">
        <v>767</v>
      </c>
      <c r="D30" s="157" t="s">
        <v>349</v>
      </c>
      <c r="E30" s="157" t="s">
        <v>350</v>
      </c>
      <c r="F30" s="157" t="s">
        <v>351</v>
      </c>
      <c r="G30" s="157" t="s">
        <v>352</v>
      </c>
      <c r="H30" s="157" t="s">
        <v>353</v>
      </c>
      <c r="I30" s="167" t="s">
        <v>325</v>
      </c>
      <c r="J30" s="167" t="s">
        <v>54</v>
      </c>
      <c r="K30" s="167" t="s">
        <v>54</v>
      </c>
      <c r="L30" s="167" t="s">
        <v>54</v>
      </c>
      <c r="M30" s="167" t="s">
        <v>54</v>
      </c>
      <c r="N30" s="159" t="s">
        <v>346</v>
      </c>
      <c r="O30" s="159" t="s">
        <v>354</v>
      </c>
      <c r="P30" s="26">
        <v>100000</v>
      </c>
      <c r="Q30" s="26"/>
      <c r="R30" s="160">
        <f t="shared" si="1"/>
        <v>100000</v>
      </c>
      <c r="S30" s="26"/>
      <c r="T30" s="26"/>
    </row>
    <row r="31" spans="1:20" ht="165" customHeight="1">
      <c r="A31" s="2" t="s">
        <v>355</v>
      </c>
      <c r="B31" s="7" t="s">
        <v>356</v>
      </c>
      <c r="C31" s="7" t="s">
        <v>768</v>
      </c>
      <c r="D31" s="157" t="s">
        <v>357</v>
      </c>
      <c r="E31" s="157" t="s">
        <v>357</v>
      </c>
      <c r="F31" s="157" t="s">
        <v>358</v>
      </c>
      <c r="G31" s="157" t="s">
        <v>357</v>
      </c>
      <c r="H31" s="157" t="s">
        <v>359</v>
      </c>
      <c r="I31" s="167" t="s">
        <v>325</v>
      </c>
      <c r="J31" s="167" t="s">
        <v>54</v>
      </c>
      <c r="K31" s="167" t="s">
        <v>54</v>
      </c>
      <c r="L31" s="167" t="s">
        <v>54</v>
      </c>
      <c r="M31" s="167" t="s">
        <v>54</v>
      </c>
      <c r="N31" s="159" t="s">
        <v>346</v>
      </c>
      <c r="O31" s="159" t="s">
        <v>347</v>
      </c>
      <c r="P31" s="26">
        <v>50000</v>
      </c>
      <c r="Q31" s="26"/>
      <c r="R31" s="160">
        <f t="shared" si="1"/>
        <v>50000</v>
      </c>
      <c r="S31" s="26"/>
      <c r="T31" s="26"/>
    </row>
    <row r="32" spans="1:20" ht="144" customHeight="1">
      <c r="A32" s="2" t="s">
        <v>360</v>
      </c>
      <c r="B32" s="7" t="s">
        <v>361</v>
      </c>
      <c r="C32" s="395" t="s">
        <v>769</v>
      </c>
      <c r="D32" s="157"/>
      <c r="E32" s="157"/>
      <c r="F32" s="396" t="s">
        <v>362</v>
      </c>
      <c r="G32" s="157"/>
      <c r="H32" s="157"/>
      <c r="I32" s="167" t="s">
        <v>325</v>
      </c>
      <c r="J32" s="167" t="s">
        <v>54</v>
      </c>
      <c r="K32" s="167" t="s">
        <v>54</v>
      </c>
      <c r="L32" s="167" t="s">
        <v>54</v>
      </c>
      <c r="M32" s="167" t="s">
        <v>54</v>
      </c>
      <c r="N32" s="159" t="s">
        <v>346</v>
      </c>
      <c r="O32" s="159" t="s">
        <v>347</v>
      </c>
      <c r="P32" s="26">
        <v>20000</v>
      </c>
      <c r="Q32" s="26"/>
      <c r="R32" s="160">
        <f t="shared" si="1"/>
        <v>20000</v>
      </c>
      <c r="S32" s="26"/>
      <c r="T32" s="26"/>
    </row>
    <row r="33" spans="1:20" ht="119.25" customHeight="1">
      <c r="A33" s="2" t="s">
        <v>363</v>
      </c>
      <c r="B33" s="7" t="s">
        <v>364</v>
      </c>
      <c r="C33" s="7" t="s">
        <v>770</v>
      </c>
      <c r="D33" s="157"/>
      <c r="E33" s="396" t="s">
        <v>771</v>
      </c>
      <c r="F33" s="157"/>
      <c r="G33" s="157"/>
      <c r="H33" s="157"/>
      <c r="I33" s="167" t="s">
        <v>325</v>
      </c>
      <c r="J33" s="167" t="s">
        <v>54</v>
      </c>
      <c r="K33" s="167" t="s">
        <v>54</v>
      </c>
      <c r="L33" s="167" t="s">
        <v>54</v>
      </c>
      <c r="M33" s="167" t="s">
        <v>54</v>
      </c>
      <c r="N33" s="159" t="s">
        <v>346</v>
      </c>
      <c r="O33" s="159" t="s">
        <v>347</v>
      </c>
      <c r="P33" s="26">
        <v>50000</v>
      </c>
      <c r="Q33" s="26">
        <v>50000</v>
      </c>
      <c r="R33" s="160">
        <f t="shared" si="1"/>
        <v>100000</v>
      </c>
      <c r="S33" s="26"/>
      <c r="T33" s="26"/>
    </row>
    <row r="34" spans="1:20" ht="15.75" customHeight="1">
      <c r="A34" s="421" t="s">
        <v>365</v>
      </c>
      <c r="B34" s="422"/>
      <c r="C34" s="422"/>
      <c r="D34" s="422"/>
      <c r="E34" s="422"/>
      <c r="F34" s="422"/>
      <c r="G34" s="422"/>
      <c r="H34" s="422"/>
      <c r="I34" s="422"/>
      <c r="J34" s="422"/>
      <c r="K34" s="422"/>
      <c r="L34" s="422"/>
      <c r="M34" s="422"/>
      <c r="N34" s="19"/>
      <c r="O34" s="19"/>
      <c r="P34" s="150"/>
      <c r="Q34" s="150"/>
      <c r="R34" s="150"/>
      <c r="S34" s="150"/>
      <c r="T34" s="150"/>
    </row>
    <row r="35" spans="1:20" ht="109.5" customHeight="1">
      <c r="A35" s="417" t="s">
        <v>366</v>
      </c>
      <c r="B35" s="418"/>
      <c r="C35" s="38" t="s">
        <v>367</v>
      </c>
      <c r="D35" s="170">
        <v>2600</v>
      </c>
      <c r="E35" s="170">
        <v>3850</v>
      </c>
      <c r="F35" s="170">
        <v>4450</v>
      </c>
      <c r="G35" s="170">
        <v>5050</v>
      </c>
      <c r="H35" s="170">
        <v>4750</v>
      </c>
      <c r="I35" s="8" t="s">
        <v>368</v>
      </c>
      <c r="J35" s="166" t="s">
        <v>54</v>
      </c>
      <c r="K35" s="166" t="s">
        <v>54</v>
      </c>
      <c r="L35" s="166" t="s">
        <v>54</v>
      </c>
      <c r="M35" s="166" t="s">
        <v>54</v>
      </c>
      <c r="N35" s="508"/>
      <c r="O35" s="508"/>
      <c r="P35" s="431">
        <f>SUM(P38:P42)</f>
        <v>395000</v>
      </c>
      <c r="Q35" s="431">
        <f>SUM(Q38:Q42)</f>
        <v>350000</v>
      </c>
      <c r="R35" s="431">
        <f>SUM(R38:R42)</f>
        <v>745000</v>
      </c>
      <c r="S35" s="431"/>
      <c r="T35" s="431"/>
    </row>
    <row r="36" spans="1:20" ht="102" customHeight="1">
      <c r="A36" s="435"/>
      <c r="B36" s="436"/>
      <c r="C36" s="38" t="s">
        <v>369</v>
      </c>
      <c r="D36" s="346" t="s">
        <v>205</v>
      </c>
      <c r="E36" s="346" t="s">
        <v>205</v>
      </c>
      <c r="F36" s="346" t="s">
        <v>212</v>
      </c>
      <c r="G36" s="346" t="s">
        <v>212</v>
      </c>
      <c r="H36" s="346" t="s">
        <v>212</v>
      </c>
      <c r="I36" s="8" t="s">
        <v>368</v>
      </c>
      <c r="J36" s="166" t="s">
        <v>54</v>
      </c>
      <c r="K36" s="166" t="s">
        <v>54</v>
      </c>
      <c r="L36" s="166" t="s">
        <v>54</v>
      </c>
      <c r="M36" s="166" t="s">
        <v>54</v>
      </c>
      <c r="N36" s="509"/>
      <c r="O36" s="509"/>
      <c r="P36" s="432"/>
      <c r="Q36" s="432"/>
      <c r="R36" s="432"/>
      <c r="S36" s="432"/>
      <c r="T36" s="432"/>
    </row>
    <row r="37" spans="1:20" ht="81.75" customHeight="1">
      <c r="A37" s="419"/>
      <c r="B37" s="420"/>
      <c r="C37" s="38" t="s">
        <v>370</v>
      </c>
      <c r="D37" s="346">
        <v>100</v>
      </c>
      <c r="E37" s="346">
        <v>100</v>
      </c>
      <c r="F37" s="346">
        <v>100</v>
      </c>
      <c r="G37" s="346">
        <v>100</v>
      </c>
      <c r="H37" s="346">
        <v>100</v>
      </c>
      <c r="I37" s="8" t="s">
        <v>368</v>
      </c>
      <c r="J37" s="166" t="s">
        <v>54</v>
      </c>
      <c r="K37" s="166" t="s">
        <v>54</v>
      </c>
      <c r="L37" s="166" t="s">
        <v>54</v>
      </c>
      <c r="M37" s="166" t="s">
        <v>54</v>
      </c>
      <c r="N37" s="510"/>
      <c r="O37" s="510"/>
      <c r="P37" s="433"/>
      <c r="Q37" s="433"/>
      <c r="R37" s="433"/>
      <c r="S37" s="433"/>
      <c r="T37" s="433"/>
    </row>
    <row r="38" spans="1:20" ht="125.25" customHeight="1">
      <c r="A38" s="2" t="s">
        <v>371</v>
      </c>
      <c r="B38" s="7" t="s">
        <v>372</v>
      </c>
      <c r="C38" s="3" t="s">
        <v>772</v>
      </c>
      <c r="D38" s="171" t="s">
        <v>373</v>
      </c>
      <c r="E38" s="171" t="s">
        <v>374</v>
      </c>
      <c r="F38" s="171" t="s">
        <v>375</v>
      </c>
      <c r="G38" s="171" t="s">
        <v>376</v>
      </c>
      <c r="H38" s="171" t="s">
        <v>377</v>
      </c>
      <c r="I38" s="172" t="s">
        <v>296</v>
      </c>
      <c r="J38" s="172" t="s">
        <v>54</v>
      </c>
      <c r="K38" s="172" t="s">
        <v>54</v>
      </c>
      <c r="L38" s="172" t="s">
        <v>54</v>
      </c>
      <c r="M38" s="172" t="s">
        <v>54</v>
      </c>
      <c r="N38" s="159" t="s">
        <v>378</v>
      </c>
      <c r="O38" s="159" t="s">
        <v>279</v>
      </c>
      <c r="P38" s="173">
        <v>150000</v>
      </c>
      <c r="Q38" s="173">
        <v>50000</v>
      </c>
      <c r="R38" s="160">
        <f>+P38+Q38</f>
        <v>200000</v>
      </c>
      <c r="S38" s="173"/>
      <c r="T38" s="174"/>
    </row>
    <row r="39" spans="1:20" ht="86.25" customHeight="1">
      <c r="A39" s="2" t="s">
        <v>379</v>
      </c>
      <c r="B39" s="7" t="s">
        <v>380</v>
      </c>
      <c r="C39" s="3" t="s">
        <v>773</v>
      </c>
      <c r="D39" s="171" t="s">
        <v>373</v>
      </c>
      <c r="E39" s="171" t="s">
        <v>374</v>
      </c>
      <c r="F39" s="171" t="s">
        <v>375</v>
      </c>
      <c r="G39" s="171" t="s">
        <v>376</v>
      </c>
      <c r="H39" s="171" t="s">
        <v>377</v>
      </c>
      <c r="I39" s="172" t="s">
        <v>296</v>
      </c>
      <c r="J39" s="172" t="s">
        <v>54</v>
      </c>
      <c r="K39" s="172" t="s">
        <v>54</v>
      </c>
      <c r="L39" s="172" t="s">
        <v>54</v>
      </c>
      <c r="M39" s="172" t="s">
        <v>54</v>
      </c>
      <c r="N39" s="159" t="s">
        <v>381</v>
      </c>
      <c r="O39" s="159" t="s">
        <v>382</v>
      </c>
      <c r="P39" s="173">
        <v>20000</v>
      </c>
      <c r="Q39" s="173">
        <v>150000</v>
      </c>
      <c r="R39" s="160">
        <f>+P39+Q39</f>
        <v>170000</v>
      </c>
      <c r="S39" s="173"/>
      <c r="T39" s="174"/>
    </row>
    <row r="40" spans="1:20" ht="81.75" customHeight="1">
      <c r="A40" s="2" t="s">
        <v>383</v>
      </c>
      <c r="B40" s="7" t="s">
        <v>774</v>
      </c>
      <c r="C40" s="3" t="s">
        <v>775</v>
      </c>
      <c r="D40" s="171" t="s">
        <v>205</v>
      </c>
      <c r="E40" s="171" t="s">
        <v>205</v>
      </c>
      <c r="F40" s="171" t="s">
        <v>212</v>
      </c>
      <c r="G40" s="171" t="s">
        <v>212</v>
      </c>
      <c r="H40" s="171" t="s">
        <v>212</v>
      </c>
      <c r="I40" s="172" t="s">
        <v>296</v>
      </c>
      <c r="J40" s="172" t="s">
        <v>54</v>
      </c>
      <c r="K40" s="172" t="s">
        <v>54</v>
      </c>
      <c r="L40" s="172" t="s">
        <v>54</v>
      </c>
      <c r="M40" s="172" t="s">
        <v>54</v>
      </c>
      <c r="N40" s="159" t="s">
        <v>378</v>
      </c>
      <c r="O40" s="159" t="s">
        <v>384</v>
      </c>
      <c r="P40" s="173">
        <v>100000</v>
      </c>
      <c r="Q40" s="173">
        <v>50000</v>
      </c>
      <c r="R40" s="160">
        <f>+P40+Q40</f>
        <v>150000</v>
      </c>
      <c r="S40" s="173"/>
      <c r="T40" s="174"/>
    </row>
    <row r="41" spans="1:20" ht="146.25" customHeight="1">
      <c r="A41" s="2" t="s">
        <v>385</v>
      </c>
      <c r="B41" s="7" t="s">
        <v>386</v>
      </c>
      <c r="C41" s="63" t="s">
        <v>776</v>
      </c>
      <c r="D41" s="171" t="s">
        <v>387</v>
      </c>
      <c r="E41" s="171" t="s">
        <v>388</v>
      </c>
      <c r="F41" s="171" t="s">
        <v>389</v>
      </c>
      <c r="G41" s="171" t="s">
        <v>390</v>
      </c>
      <c r="H41" s="171" t="s">
        <v>390</v>
      </c>
      <c r="I41" s="167" t="s">
        <v>296</v>
      </c>
      <c r="J41" s="172" t="s">
        <v>54</v>
      </c>
      <c r="K41" s="172" t="s">
        <v>54</v>
      </c>
      <c r="L41" s="172" t="s">
        <v>54</v>
      </c>
      <c r="M41" s="172" t="s">
        <v>54</v>
      </c>
      <c r="N41" s="159" t="s">
        <v>391</v>
      </c>
      <c r="O41" s="159" t="s">
        <v>392</v>
      </c>
      <c r="P41" s="173">
        <v>125000</v>
      </c>
      <c r="Q41" s="173"/>
      <c r="R41" s="160">
        <f>+P41+Q41</f>
        <v>125000</v>
      </c>
      <c r="S41" s="173"/>
      <c r="T41" s="174"/>
    </row>
    <row r="42" spans="1:20" ht="95.25" customHeight="1">
      <c r="A42" s="2" t="s">
        <v>393</v>
      </c>
      <c r="B42" s="7" t="s">
        <v>777</v>
      </c>
      <c r="C42" s="3" t="s">
        <v>778</v>
      </c>
      <c r="D42" s="171"/>
      <c r="E42" s="171" t="s">
        <v>779</v>
      </c>
      <c r="F42" s="171" t="s">
        <v>780</v>
      </c>
      <c r="G42" s="171" t="s">
        <v>781</v>
      </c>
      <c r="H42" s="171" t="s">
        <v>781</v>
      </c>
      <c r="I42" s="167" t="s">
        <v>296</v>
      </c>
      <c r="J42" s="172" t="s">
        <v>54</v>
      </c>
      <c r="K42" s="172" t="s">
        <v>54</v>
      </c>
      <c r="L42" s="172" t="s">
        <v>54</v>
      </c>
      <c r="M42" s="172" t="s">
        <v>54</v>
      </c>
      <c r="N42" s="159" t="s">
        <v>394</v>
      </c>
      <c r="O42" s="159" t="s">
        <v>395</v>
      </c>
      <c r="P42" s="173"/>
      <c r="Q42" s="173">
        <v>100000</v>
      </c>
      <c r="R42" s="160">
        <f>Q42</f>
        <v>100000</v>
      </c>
      <c r="S42" s="173"/>
      <c r="T42" s="174"/>
    </row>
    <row r="43" spans="1:20" ht="15.75">
      <c r="A43" s="499" t="s">
        <v>396</v>
      </c>
      <c r="B43" s="500"/>
      <c r="C43" s="500"/>
      <c r="D43" s="500"/>
      <c r="E43" s="500"/>
      <c r="F43" s="500"/>
      <c r="G43" s="500"/>
      <c r="H43" s="500"/>
      <c r="I43" s="500"/>
      <c r="J43" s="500"/>
      <c r="K43" s="500"/>
      <c r="L43" s="500"/>
      <c r="M43" s="500"/>
      <c r="N43" s="501"/>
      <c r="O43" s="19"/>
      <c r="P43" s="348">
        <f>(P5+P21+P35)</f>
        <v>1695000</v>
      </c>
      <c r="Q43" s="348">
        <f>(Q5+Q21+Q35)</f>
        <v>1095000</v>
      </c>
      <c r="R43" s="348">
        <f>(R5+R21+R35)</f>
        <v>2790000</v>
      </c>
      <c r="S43" s="348">
        <f>(S5+S21+S35)</f>
        <v>0</v>
      </c>
      <c r="T43" s="348">
        <f>(T5+T21+T35)</f>
        <v>0</v>
      </c>
    </row>
    <row r="44" spans="1:20" ht="15.75">
      <c r="A44" s="499" t="s">
        <v>397</v>
      </c>
      <c r="B44" s="500"/>
      <c r="C44" s="500"/>
      <c r="D44" s="500"/>
      <c r="E44" s="500"/>
      <c r="F44" s="500"/>
      <c r="G44" s="500"/>
      <c r="H44" s="500"/>
      <c r="I44" s="500"/>
      <c r="J44" s="500"/>
      <c r="K44" s="500"/>
      <c r="L44" s="500"/>
      <c r="M44" s="500"/>
      <c r="N44" s="501"/>
      <c r="O44" s="19"/>
      <c r="P44" s="502">
        <f>(P43+Q43+R43+S43+T43)</f>
        <v>5580000</v>
      </c>
      <c r="Q44" s="503"/>
      <c r="R44" s="503"/>
      <c r="S44" s="503"/>
      <c r="T44" s="504"/>
    </row>
  </sheetData>
  <sheetProtection/>
  <mergeCells count="40">
    <mergeCell ref="A1:T1"/>
    <mergeCell ref="A2:A3"/>
    <mergeCell ref="B2:B3"/>
    <mergeCell ref="C2:C3"/>
    <mergeCell ref="D2:H2"/>
    <mergeCell ref="I2:I3"/>
    <mergeCell ref="J2:M2"/>
    <mergeCell ref="N2:N3"/>
    <mergeCell ref="O2:O3"/>
    <mergeCell ref="P2:T2"/>
    <mergeCell ref="A4:M4"/>
    <mergeCell ref="A5:B7"/>
    <mergeCell ref="N5:N7"/>
    <mergeCell ref="O5:O7"/>
    <mergeCell ref="P5:P7"/>
    <mergeCell ref="R5:R7"/>
    <mergeCell ref="S5:S7"/>
    <mergeCell ref="T5:T7"/>
    <mergeCell ref="A20:M20"/>
    <mergeCell ref="A21:B24"/>
    <mergeCell ref="N21:N24"/>
    <mergeCell ref="O21:O24"/>
    <mergeCell ref="P21:P24"/>
    <mergeCell ref="Q21:Q24"/>
    <mergeCell ref="R21:R24"/>
    <mergeCell ref="Q5:Q7"/>
    <mergeCell ref="T35:T37"/>
    <mergeCell ref="A43:N43"/>
    <mergeCell ref="A44:N44"/>
    <mergeCell ref="P44:T44"/>
    <mergeCell ref="S21:S24"/>
    <mergeCell ref="T21:T24"/>
    <mergeCell ref="A34:M34"/>
    <mergeCell ref="A35:B37"/>
    <mergeCell ref="N35:N37"/>
    <mergeCell ref="O35:O37"/>
    <mergeCell ref="P35:P37"/>
    <mergeCell ref="Q35:Q37"/>
    <mergeCell ref="R35:R37"/>
    <mergeCell ref="S35:S37"/>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AB42"/>
  <sheetViews>
    <sheetView zoomScale="87" zoomScaleNormal="87" zoomScalePageLayoutView="0" workbookViewId="0" topLeftCell="A10">
      <selection activeCell="C59" sqref="C59"/>
    </sheetView>
  </sheetViews>
  <sheetFormatPr defaultColWidth="9.00390625" defaultRowHeight="15.75"/>
  <cols>
    <col min="1" max="1" width="10.25390625" style="0" customWidth="1"/>
    <col min="2" max="2" width="76.625" style="0" customWidth="1"/>
    <col min="3" max="3" width="48.625" style="0" customWidth="1"/>
    <col min="4" max="4" width="6.375" style="0" customWidth="1"/>
    <col min="5" max="5" width="6.00390625" style="0" customWidth="1"/>
    <col min="6" max="6" width="6.75390625" style="0" customWidth="1"/>
    <col min="7" max="7" width="7.25390625" style="0" customWidth="1"/>
    <col min="8" max="8" width="6.375" style="0" customWidth="1"/>
    <col min="9" max="9" width="15.125" style="0" customWidth="1"/>
    <col min="10" max="10" width="5.125" style="0" customWidth="1"/>
    <col min="11" max="11" width="4.75390625" style="0" customWidth="1"/>
    <col min="12" max="12" width="5.125" style="0" customWidth="1"/>
    <col min="13" max="13" width="5.00390625" style="0" customWidth="1"/>
    <col min="14" max="14" width="4.75390625" style="0" customWidth="1"/>
    <col min="15" max="15" width="4.625" style="0" customWidth="1"/>
    <col min="16" max="16" width="4.75390625" style="0" customWidth="1"/>
    <col min="17" max="17" width="4.25390625" style="0" customWidth="1"/>
    <col min="18" max="18" width="18.625" style="0" customWidth="1"/>
    <col min="19" max="19" width="13.625" style="0" customWidth="1"/>
    <col min="20" max="20" width="15.50390625" style="0" customWidth="1"/>
    <col min="21" max="21" width="14.875" style="0" customWidth="1"/>
    <col min="22" max="22" width="10.00390625" style="0" customWidth="1"/>
    <col min="23" max="23" width="10.875" style="0" customWidth="1"/>
    <col min="24" max="24" width="14.50390625" style="0" customWidth="1"/>
    <col min="25" max="26" width="15.75390625" style="0" customWidth="1"/>
    <col min="27" max="27" width="9.375" style="0" customWidth="1"/>
    <col min="28" max="28" width="9.25390625" style="0" customWidth="1"/>
  </cols>
  <sheetData>
    <row r="1" spans="1:28" ht="82.5" customHeight="1">
      <c r="A1" s="443" t="s">
        <v>398</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row>
    <row r="2" spans="1:28" ht="18.75">
      <c r="A2" s="496" t="s">
        <v>2</v>
      </c>
      <c r="B2" s="496" t="s">
        <v>0</v>
      </c>
      <c r="C2" s="496" t="s">
        <v>16</v>
      </c>
      <c r="D2" s="525" t="s">
        <v>14</v>
      </c>
      <c r="E2" s="526"/>
      <c r="F2" s="526"/>
      <c r="G2" s="526"/>
      <c r="H2" s="527"/>
      <c r="I2" s="496" t="s">
        <v>1</v>
      </c>
      <c r="J2" s="496" t="s">
        <v>8</v>
      </c>
      <c r="K2" s="496"/>
      <c r="L2" s="496"/>
      <c r="M2" s="496"/>
      <c r="N2" s="496"/>
      <c r="O2" s="496"/>
      <c r="P2" s="496"/>
      <c r="Q2" s="496"/>
      <c r="R2" s="528" t="s">
        <v>15</v>
      </c>
      <c r="S2" s="525" t="s">
        <v>17</v>
      </c>
      <c r="T2" s="526"/>
      <c r="U2" s="526"/>
      <c r="V2" s="526"/>
      <c r="W2" s="527"/>
      <c r="X2" s="525" t="s">
        <v>18</v>
      </c>
      <c r="Y2" s="526"/>
      <c r="Z2" s="526"/>
      <c r="AA2" s="526"/>
      <c r="AB2" s="527"/>
    </row>
    <row r="3" spans="1:28" ht="18.75">
      <c r="A3" s="496"/>
      <c r="B3" s="496"/>
      <c r="C3" s="496"/>
      <c r="D3" s="465"/>
      <c r="E3" s="466"/>
      <c r="F3" s="466"/>
      <c r="G3" s="466"/>
      <c r="H3" s="467"/>
      <c r="I3" s="496"/>
      <c r="J3" s="520">
        <v>2019</v>
      </c>
      <c r="K3" s="521"/>
      <c r="L3" s="521"/>
      <c r="M3" s="522"/>
      <c r="N3" s="520">
        <v>2020</v>
      </c>
      <c r="O3" s="521"/>
      <c r="P3" s="521"/>
      <c r="Q3" s="522"/>
      <c r="R3" s="528"/>
      <c r="S3" s="465"/>
      <c r="T3" s="466"/>
      <c r="U3" s="466"/>
      <c r="V3" s="466"/>
      <c r="W3" s="467"/>
      <c r="X3" s="465"/>
      <c r="Y3" s="466"/>
      <c r="Z3" s="466"/>
      <c r="AA3" s="466"/>
      <c r="AB3" s="467"/>
    </row>
    <row r="4" spans="1:28" ht="56.25">
      <c r="A4" s="496"/>
      <c r="B4" s="496"/>
      <c r="C4" s="496"/>
      <c r="D4" s="149">
        <v>2018</v>
      </c>
      <c r="E4" s="149">
        <v>2019</v>
      </c>
      <c r="F4" s="149">
        <v>2020</v>
      </c>
      <c r="G4" s="149">
        <v>2021</v>
      </c>
      <c r="H4" s="149">
        <v>2022</v>
      </c>
      <c r="I4" s="496"/>
      <c r="J4" s="149" t="s">
        <v>4</v>
      </c>
      <c r="K4" s="149" t="s">
        <v>5</v>
      </c>
      <c r="L4" s="149" t="s">
        <v>6</v>
      </c>
      <c r="M4" s="149" t="s">
        <v>7</v>
      </c>
      <c r="N4" s="149" t="s">
        <v>4</v>
      </c>
      <c r="O4" s="149" t="s">
        <v>5</v>
      </c>
      <c r="P4" s="149" t="s">
        <v>6</v>
      </c>
      <c r="Q4" s="149" t="s">
        <v>7</v>
      </c>
      <c r="R4" s="528"/>
      <c r="S4" s="149" t="s">
        <v>11</v>
      </c>
      <c r="T4" s="149" t="s">
        <v>12</v>
      </c>
      <c r="U4" s="149" t="s">
        <v>13</v>
      </c>
      <c r="V4" s="149" t="s">
        <v>9</v>
      </c>
      <c r="W4" s="149" t="s">
        <v>10</v>
      </c>
      <c r="X4" s="149" t="s">
        <v>11</v>
      </c>
      <c r="Y4" s="149" t="s">
        <v>12</v>
      </c>
      <c r="Z4" s="149" t="s">
        <v>13</v>
      </c>
      <c r="AA4" s="149" t="s">
        <v>9</v>
      </c>
      <c r="AB4" s="149" t="s">
        <v>10</v>
      </c>
    </row>
    <row r="5" spans="1:28" ht="157.5" customHeight="1">
      <c r="A5" s="175" t="s">
        <v>399</v>
      </c>
      <c r="B5" s="176" t="s">
        <v>400</v>
      </c>
      <c r="C5" s="177" t="s">
        <v>401</v>
      </c>
      <c r="D5" s="178"/>
      <c r="E5" s="178"/>
      <c r="F5" s="178"/>
      <c r="G5" s="178"/>
      <c r="H5" s="178"/>
      <c r="I5" s="175"/>
      <c r="J5" s="179"/>
      <c r="K5" s="179"/>
      <c r="L5" s="179"/>
      <c r="M5" s="179"/>
      <c r="N5" s="175"/>
      <c r="O5" s="175"/>
      <c r="P5" s="175"/>
      <c r="Q5" s="175"/>
      <c r="R5" s="180"/>
      <c r="S5" s="181">
        <f aca="true" t="shared" si="0" ref="S5:AB5">S6+S7</f>
        <v>0</v>
      </c>
      <c r="T5" s="181">
        <f t="shared" si="0"/>
        <v>120000</v>
      </c>
      <c r="U5" s="181">
        <f t="shared" si="0"/>
        <v>120000</v>
      </c>
      <c r="V5" s="181">
        <f t="shared" si="0"/>
        <v>0</v>
      </c>
      <c r="W5" s="181">
        <f t="shared" si="0"/>
        <v>0</v>
      </c>
      <c r="X5" s="181">
        <f t="shared" si="0"/>
        <v>120000</v>
      </c>
      <c r="Y5" s="181">
        <f t="shared" si="0"/>
        <v>390000</v>
      </c>
      <c r="Z5" s="181">
        <f t="shared" si="0"/>
        <v>510000</v>
      </c>
      <c r="AA5" s="181">
        <f t="shared" si="0"/>
        <v>0</v>
      </c>
      <c r="AB5" s="181">
        <f t="shared" si="0"/>
        <v>0</v>
      </c>
    </row>
    <row r="6" spans="1:28" ht="198" customHeight="1">
      <c r="A6" s="182" t="s">
        <v>402</v>
      </c>
      <c r="B6" s="183" t="s">
        <v>403</v>
      </c>
      <c r="C6" s="184" t="s">
        <v>404</v>
      </c>
      <c r="D6" s="185"/>
      <c r="E6" s="186" t="s">
        <v>547</v>
      </c>
      <c r="F6" s="186" t="s">
        <v>548</v>
      </c>
      <c r="G6" s="186" t="s">
        <v>405</v>
      </c>
      <c r="H6" s="186" t="s">
        <v>406</v>
      </c>
      <c r="I6" s="187" t="s">
        <v>407</v>
      </c>
      <c r="J6" s="182"/>
      <c r="K6" s="182"/>
      <c r="L6" s="188"/>
      <c r="M6" s="188"/>
      <c r="N6" s="188"/>
      <c r="O6" s="188"/>
      <c r="P6" s="188"/>
      <c r="Q6" s="188"/>
      <c r="R6" s="189" t="s">
        <v>408</v>
      </c>
      <c r="S6" s="190"/>
      <c r="T6" s="190">
        <v>120000</v>
      </c>
      <c r="U6" s="190">
        <v>120000</v>
      </c>
      <c r="V6" s="190"/>
      <c r="W6" s="190"/>
      <c r="X6" s="190">
        <v>100000</v>
      </c>
      <c r="Y6" s="190">
        <v>350000</v>
      </c>
      <c r="Z6" s="190">
        <v>450000</v>
      </c>
      <c r="AA6" s="190"/>
      <c r="AB6" s="190"/>
    </row>
    <row r="7" spans="1:28" ht="149.25" customHeight="1">
      <c r="A7" s="191" t="s">
        <v>409</v>
      </c>
      <c r="B7" s="192" t="s">
        <v>410</v>
      </c>
      <c r="C7" s="193" t="s">
        <v>411</v>
      </c>
      <c r="D7" s="185"/>
      <c r="E7" s="185"/>
      <c r="F7" s="194">
        <v>4</v>
      </c>
      <c r="G7" s="194">
        <v>8</v>
      </c>
      <c r="H7" s="194">
        <v>8</v>
      </c>
      <c r="I7" s="187" t="s">
        <v>412</v>
      </c>
      <c r="J7" s="182"/>
      <c r="K7" s="182"/>
      <c r="L7" s="182"/>
      <c r="M7" s="182"/>
      <c r="N7" s="188"/>
      <c r="O7" s="188"/>
      <c r="P7" s="188"/>
      <c r="Q7" s="188"/>
      <c r="R7" s="189" t="s">
        <v>413</v>
      </c>
      <c r="S7" s="190"/>
      <c r="T7" s="190"/>
      <c r="U7" s="190"/>
      <c r="V7" s="190"/>
      <c r="W7" s="190"/>
      <c r="X7" s="190">
        <v>20000</v>
      </c>
      <c r="Y7" s="190">
        <v>40000</v>
      </c>
      <c r="Z7" s="190">
        <v>60000</v>
      </c>
      <c r="AA7" s="190"/>
      <c r="AB7" s="190"/>
    </row>
    <row r="8" spans="1:28" ht="109.5" customHeight="1">
      <c r="A8" s="195" t="s">
        <v>414</v>
      </c>
      <c r="B8" s="196" t="s">
        <v>415</v>
      </c>
      <c r="C8" s="177" t="s">
        <v>416</v>
      </c>
      <c r="D8" s="178"/>
      <c r="E8" s="178"/>
      <c r="F8" s="178"/>
      <c r="G8" s="178"/>
      <c r="H8" s="178"/>
      <c r="I8" s="175"/>
      <c r="J8" s="179"/>
      <c r="K8" s="179"/>
      <c r="L8" s="179"/>
      <c r="M8" s="179"/>
      <c r="N8" s="175"/>
      <c r="O8" s="175"/>
      <c r="P8" s="175"/>
      <c r="Q8" s="175"/>
      <c r="R8" s="180"/>
      <c r="S8" s="181">
        <f>S9+S10+S11</f>
        <v>0</v>
      </c>
      <c r="T8" s="181">
        <f>T9+T10+T11</f>
        <v>7000</v>
      </c>
      <c r="U8" s="181">
        <v>7000</v>
      </c>
      <c r="V8" s="181">
        <f aca="true" t="shared" si="1" ref="V8:AA8">V9+V10+V11</f>
        <v>0</v>
      </c>
      <c r="W8" s="181">
        <f t="shared" si="1"/>
        <v>7000</v>
      </c>
      <c r="X8" s="181">
        <f t="shared" si="1"/>
        <v>0</v>
      </c>
      <c r="Y8" s="181">
        <f t="shared" si="1"/>
        <v>16000</v>
      </c>
      <c r="Z8" s="181">
        <f t="shared" si="1"/>
        <v>16000</v>
      </c>
      <c r="AA8" s="181">
        <f t="shared" si="1"/>
        <v>0</v>
      </c>
      <c r="AB8" s="181">
        <f>+AB9+AB10+AB11</f>
        <v>0</v>
      </c>
    </row>
    <row r="9" spans="1:28" ht="108.75" customHeight="1">
      <c r="A9" s="197" t="s">
        <v>417</v>
      </c>
      <c r="B9" s="184" t="s">
        <v>418</v>
      </c>
      <c r="C9" s="198" t="s">
        <v>419</v>
      </c>
      <c r="D9" s="199"/>
      <c r="E9" s="199"/>
      <c r="F9" s="199"/>
      <c r="G9" s="199"/>
      <c r="H9" s="199"/>
      <c r="I9" s="200" t="s">
        <v>206</v>
      </c>
      <c r="J9" s="201"/>
      <c r="K9" s="201"/>
      <c r="L9" s="202"/>
      <c r="M9" s="202"/>
      <c r="N9" s="201"/>
      <c r="O9" s="201"/>
      <c r="P9" s="201"/>
      <c r="Q9" s="201"/>
      <c r="R9" s="203" t="s">
        <v>420</v>
      </c>
      <c r="S9" s="204"/>
      <c r="T9" s="204">
        <v>7000</v>
      </c>
      <c r="U9" s="204">
        <v>7000</v>
      </c>
      <c r="V9" s="204"/>
      <c r="W9" s="205">
        <v>7000</v>
      </c>
      <c r="X9" s="204"/>
      <c r="Y9" s="204"/>
      <c r="Z9" s="204"/>
      <c r="AA9" s="204"/>
      <c r="AB9" s="205">
        <v>0</v>
      </c>
    </row>
    <row r="10" spans="1:28" ht="101.25" customHeight="1">
      <c r="A10" s="206" t="s">
        <v>421</v>
      </c>
      <c r="B10" s="184" t="s">
        <v>422</v>
      </c>
      <c r="C10" s="198" t="s">
        <v>423</v>
      </c>
      <c r="D10" s="207"/>
      <c r="E10" s="207"/>
      <c r="F10" s="207"/>
      <c r="G10" s="207"/>
      <c r="H10" s="207"/>
      <c r="I10" s="200"/>
      <c r="J10" s="208"/>
      <c r="K10" s="208"/>
      <c r="L10" s="208"/>
      <c r="M10" s="208"/>
      <c r="N10" s="209"/>
      <c r="O10" s="209"/>
      <c r="P10" s="208"/>
      <c r="Q10" s="208"/>
      <c r="R10" s="203" t="s">
        <v>420</v>
      </c>
      <c r="S10" s="210"/>
      <c r="T10" s="210"/>
      <c r="U10" s="210"/>
      <c r="V10" s="210"/>
      <c r="W10" s="211"/>
      <c r="X10" s="210"/>
      <c r="Y10" s="210">
        <v>6000</v>
      </c>
      <c r="Z10" s="210">
        <v>6000</v>
      </c>
      <c r="AA10" s="210"/>
      <c r="AB10" s="211">
        <v>0</v>
      </c>
    </row>
    <row r="11" spans="1:28" ht="116.25" customHeight="1">
      <c r="A11" s="206" t="s">
        <v>424</v>
      </c>
      <c r="B11" s="183" t="s">
        <v>425</v>
      </c>
      <c r="C11" s="212" t="s">
        <v>426</v>
      </c>
      <c r="D11" s="213"/>
      <c r="E11" s="213"/>
      <c r="F11" s="213"/>
      <c r="G11" s="213"/>
      <c r="H11" s="213"/>
      <c r="I11" s="200" t="s">
        <v>206</v>
      </c>
      <c r="J11" s="214"/>
      <c r="K11" s="214"/>
      <c r="L11" s="214"/>
      <c r="M11" s="214"/>
      <c r="N11" s="214"/>
      <c r="O11" s="214"/>
      <c r="P11" s="215"/>
      <c r="Q11" s="215"/>
      <c r="R11" s="203" t="s">
        <v>427</v>
      </c>
      <c r="S11" s="216"/>
      <c r="T11" s="216"/>
      <c r="U11" s="216"/>
      <c r="V11" s="216"/>
      <c r="W11" s="217">
        <v>0</v>
      </c>
      <c r="X11" s="216"/>
      <c r="Y11" s="216">
        <v>10000</v>
      </c>
      <c r="Z11" s="216">
        <v>10000</v>
      </c>
      <c r="AA11" s="216"/>
      <c r="AB11" s="217">
        <v>0</v>
      </c>
    </row>
    <row r="12" spans="1:28" ht="99" customHeight="1">
      <c r="A12" s="176" t="s">
        <v>428</v>
      </c>
      <c r="B12" s="176" t="s">
        <v>429</v>
      </c>
      <c r="C12" s="177" t="s">
        <v>430</v>
      </c>
      <c r="D12" s="178"/>
      <c r="E12" s="178"/>
      <c r="F12" s="178"/>
      <c r="G12" s="178"/>
      <c r="H12" s="178"/>
      <c r="I12" s="175"/>
      <c r="J12" s="179"/>
      <c r="K12" s="179"/>
      <c r="L12" s="179"/>
      <c r="M12" s="179"/>
      <c r="N12" s="175"/>
      <c r="O12" s="175"/>
      <c r="P12" s="175"/>
      <c r="Q12" s="175"/>
      <c r="R12" s="180"/>
      <c r="S12" s="181">
        <f>S13+S14+S15+S16+S17+S18+S19</f>
        <v>69128</v>
      </c>
      <c r="T12" s="181">
        <f>T13+T14+T15+T16+T17+T18</f>
        <v>0</v>
      </c>
      <c r="U12" s="181">
        <f>SUBTOTAL(9,U21:U26)</f>
        <v>388648</v>
      </c>
      <c r="V12" s="181">
        <f>SUBTOTAL(9,V21:V26)</f>
        <v>0</v>
      </c>
      <c r="W12" s="181">
        <f>+T12-V12</f>
        <v>0</v>
      </c>
      <c r="X12" s="181">
        <f>X13+X14+X15+X16+X17+X18+X19</f>
        <v>139000</v>
      </c>
      <c r="Y12" s="181">
        <f>Y13+Y14+Y15+Y16+Y17+Y18+Y19</f>
        <v>0</v>
      </c>
      <c r="Z12" s="181">
        <f>Z13+Z14+Z15+Z16+Z17+Z18+Z19</f>
        <v>139000</v>
      </c>
      <c r="AA12" s="181">
        <f>SUBTOTAL(9,AA21:AA26)</f>
        <v>0</v>
      </c>
      <c r="AB12" s="218">
        <f>+Y12-AA12</f>
        <v>0</v>
      </c>
    </row>
    <row r="13" spans="1:28" ht="101.25" customHeight="1">
      <c r="A13" s="219" t="s">
        <v>431</v>
      </c>
      <c r="B13" s="187" t="s">
        <v>432</v>
      </c>
      <c r="C13" s="220" t="s">
        <v>433</v>
      </c>
      <c r="D13" s="221"/>
      <c r="E13" s="222"/>
      <c r="F13" s="222"/>
      <c r="G13" s="221"/>
      <c r="H13" s="221"/>
      <c r="I13" s="223" t="s">
        <v>273</v>
      </c>
      <c r="J13" s="223"/>
      <c r="K13" s="223"/>
      <c r="L13" s="223"/>
      <c r="M13" s="197"/>
      <c r="N13" s="197"/>
      <c r="O13" s="197"/>
      <c r="P13" s="197"/>
      <c r="Q13" s="197"/>
      <c r="R13" s="224" t="s">
        <v>434</v>
      </c>
      <c r="S13" s="225">
        <v>1000</v>
      </c>
      <c r="T13" s="225"/>
      <c r="U13" s="225"/>
      <c r="V13" s="225"/>
      <c r="W13" s="225"/>
      <c r="X13" s="225">
        <v>4000</v>
      </c>
      <c r="Y13" s="225"/>
      <c r="Z13" s="225">
        <v>4000</v>
      </c>
      <c r="AA13" s="225"/>
      <c r="AB13" s="225"/>
    </row>
    <row r="14" spans="1:28" ht="86.25" customHeight="1">
      <c r="A14" s="219" t="s">
        <v>435</v>
      </c>
      <c r="B14" s="187" t="s">
        <v>436</v>
      </c>
      <c r="C14" s="220" t="s">
        <v>437</v>
      </c>
      <c r="D14" s="221"/>
      <c r="E14" s="222"/>
      <c r="F14" s="222"/>
      <c r="G14" s="221"/>
      <c r="H14" s="221"/>
      <c r="I14" s="223" t="s">
        <v>273</v>
      </c>
      <c r="J14" s="223"/>
      <c r="K14" s="223"/>
      <c r="L14" s="223"/>
      <c r="M14" s="197"/>
      <c r="N14" s="197"/>
      <c r="O14" s="197"/>
      <c r="P14" s="197"/>
      <c r="Q14" s="197"/>
      <c r="R14" s="224" t="s">
        <v>438</v>
      </c>
      <c r="S14" s="225">
        <v>60000</v>
      </c>
      <c r="T14" s="225"/>
      <c r="U14" s="225"/>
      <c r="V14" s="225"/>
      <c r="W14" s="225"/>
      <c r="X14" s="225">
        <v>10000</v>
      </c>
      <c r="Y14" s="225"/>
      <c r="Z14" s="225">
        <v>10000</v>
      </c>
      <c r="AA14" s="225"/>
      <c r="AB14" s="225"/>
    </row>
    <row r="15" spans="1:28" ht="111" customHeight="1">
      <c r="A15" s="219" t="s">
        <v>439</v>
      </c>
      <c r="B15" s="187" t="s">
        <v>440</v>
      </c>
      <c r="C15" s="220" t="s">
        <v>441</v>
      </c>
      <c r="D15" s="221"/>
      <c r="E15" s="221"/>
      <c r="F15" s="222"/>
      <c r="G15" s="221"/>
      <c r="H15" s="221"/>
      <c r="I15" s="223" t="s">
        <v>273</v>
      </c>
      <c r="J15" s="223"/>
      <c r="K15" s="223"/>
      <c r="L15" s="223"/>
      <c r="M15" s="223"/>
      <c r="N15" s="223"/>
      <c r="O15" s="223"/>
      <c r="P15" s="197"/>
      <c r="Q15" s="197"/>
      <c r="R15" s="224" t="s">
        <v>442</v>
      </c>
      <c r="S15" s="225"/>
      <c r="T15" s="225"/>
      <c r="U15" s="225"/>
      <c r="V15" s="225"/>
      <c r="W15" s="225"/>
      <c r="X15" s="225">
        <v>30000</v>
      </c>
      <c r="Y15" s="225"/>
      <c r="Z15" s="225">
        <v>30000</v>
      </c>
      <c r="AA15" s="225"/>
      <c r="AB15" s="225"/>
    </row>
    <row r="16" spans="1:28" ht="87" customHeight="1">
      <c r="A16" s="219" t="s">
        <v>443</v>
      </c>
      <c r="B16" s="187" t="s">
        <v>444</v>
      </c>
      <c r="C16" s="220" t="s">
        <v>445</v>
      </c>
      <c r="D16" s="221"/>
      <c r="E16" s="221"/>
      <c r="F16" s="221"/>
      <c r="G16" s="221"/>
      <c r="H16" s="221"/>
      <c r="I16" s="223" t="s">
        <v>273</v>
      </c>
      <c r="J16" s="223"/>
      <c r="K16" s="223"/>
      <c r="L16" s="223"/>
      <c r="M16" s="223"/>
      <c r="N16" s="223"/>
      <c r="O16" s="223"/>
      <c r="P16" s="223"/>
      <c r="Q16" s="223"/>
      <c r="R16" s="224" t="s">
        <v>446</v>
      </c>
      <c r="S16" s="225"/>
      <c r="T16" s="225"/>
      <c r="U16" s="225"/>
      <c r="V16" s="225"/>
      <c r="W16" s="225"/>
      <c r="X16" s="225">
        <v>30000</v>
      </c>
      <c r="Y16" s="225"/>
      <c r="Z16" s="225">
        <v>30000</v>
      </c>
      <c r="AA16" s="225"/>
      <c r="AB16" s="225"/>
    </row>
    <row r="17" spans="1:28" ht="107.25" customHeight="1">
      <c r="A17" s="219" t="s">
        <v>447</v>
      </c>
      <c r="B17" s="187" t="s">
        <v>448</v>
      </c>
      <c r="C17" s="220" t="s">
        <v>449</v>
      </c>
      <c r="D17" s="221"/>
      <c r="E17" s="221"/>
      <c r="F17" s="222"/>
      <c r="G17" s="222"/>
      <c r="H17" s="221"/>
      <c r="I17" s="223" t="s">
        <v>273</v>
      </c>
      <c r="J17" s="223"/>
      <c r="K17" s="223"/>
      <c r="L17" s="223"/>
      <c r="M17" s="223"/>
      <c r="N17" s="223"/>
      <c r="O17" s="197"/>
      <c r="P17" s="197"/>
      <c r="Q17" s="197"/>
      <c r="R17" s="224" t="s">
        <v>446</v>
      </c>
      <c r="S17" s="225"/>
      <c r="T17" s="225"/>
      <c r="U17" s="225"/>
      <c r="V17" s="225"/>
      <c r="W17" s="225"/>
      <c r="X17" s="225">
        <v>10000</v>
      </c>
      <c r="Y17" s="225"/>
      <c r="Z17" s="225">
        <v>10000</v>
      </c>
      <c r="AA17" s="225"/>
      <c r="AB17" s="225"/>
    </row>
    <row r="18" spans="1:28" ht="102" customHeight="1">
      <c r="A18" s="219" t="s">
        <v>450</v>
      </c>
      <c r="B18" s="187" t="s">
        <v>451</v>
      </c>
      <c r="C18" s="220" t="s">
        <v>452</v>
      </c>
      <c r="D18" s="226">
        <v>50</v>
      </c>
      <c r="E18" s="226">
        <v>82</v>
      </c>
      <c r="F18" s="226">
        <v>120</v>
      </c>
      <c r="G18" s="221"/>
      <c r="H18" s="221"/>
      <c r="I18" s="223" t="s">
        <v>273</v>
      </c>
      <c r="J18" s="223"/>
      <c r="K18" s="223"/>
      <c r="L18" s="223"/>
      <c r="M18" s="197"/>
      <c r="N18" s="197"/>
      <c r="O18" s="197"/>
      <c r="P18" s="197"/>
      <c r="Q18" s="223"/>
      <c r="R18" s="224" t="s">
        <v>453</v>
      </c>
      <c r="S18" s="225">
        <v>5000</v>
      </c>
      <c r="T18" s="225"/>
      <c r="U18" s="225"/>
      <c r="V18" s="225"/>
      <c r="W18" s="225"/>
      <c r="X18" s="225">
        <v>45000</v>
      </c>
      <c r="Y18" s="225"/>
      <c r="Z18" s="225">
        <v>45000</v>
      </c>
      <c r="AA18" s="225"/>
      <c r="AB18" s="225"/>
    </row>
    <row r="19" spans="1:28" ht="104.25" customHeight="1">
      <c r="A19" s="219" t="s">
        <v>454</v>
      </c>
      <c r="B19" s="187" t="s">
        <v>455</v>
      </c>
      <c r="C19" s="220" t="s">
        <v>456</v>
      </c>
      <c r="D19" s="222"/>
      <c r="E19" s="222"/>
      <c r="F19" s="222"/>
      <c r="G19" s="221"/>
      <c r="H19" s="221"/>
      <c r="I19" s="223" t="s">
        <v>457</v>
      </c>
      <c r="J19" s="197"/>
      <c r="K19" s="197"/>
      <c r="L19" s="197"/>
      <c r="M19" s="197"/>
      <c r="N19" s="197"/>
      <c r="O19" s="197"/>
      <c r="P19" s="197"/>
      <c r="Q19" s="197"/>
      <c r="R19" s="224" t="s">
        <v>458</v>
      </c>
      <c r="S19" s="225">
        <v>3128</v>
      </c>
      <c r="T19" s="225"/>
      <c r="U19" s="225"/>
      <c r="V19" s="225"/>
      <c r="W19" s="225"/>
      <c r="X19" s="225">
        <v>10000</v>
      </c>
      <c r="Y19" s="225"/>
      <c r="Z19" s="225">
        <v>10000</v>
      </c>
      <c r="AA19" s="225"/>
      <c r="AB19" s="225"/>
    </row>
    <row r="20" spans="1:28" ht="107.25" customHeight="1">
      <c r="A20" s="176" t="s">
        <v>459</v>
      </c>
      <c r="B20" s="176" t="s">
        <v>460</v>
      </c>
      <c r="C20" s="177" t="s">
        <v>461</v>
      </c>
      <c r="D20" s="227"/>
      <c r="E20" s="227"/>
      <c r="F20" s="227"/>
      <c r="G20" s="227"/>
      <c r="H20" s="227"/>
      <c r="I20" s="228"/>
      <c r="J20" s="229"/>
      <c r="K20" s="229"/>
      <c r="L20" s="229"/>
      <c r="M20" s="229"/>
      <c r="N20" s="228"/>
      <c r="O20" s="228"/>
      <c r="P20" s="228"/>
      <c r="Q20" s="228"/>
      <c r="R20" s="230"/>
      <c r="S20" s="231">
        <f>S21+S23+S24+S26</f>
        <v>0</v>
      </c>
      <c r="T20" s="231">
        <f>T21+T22+T23+T24+T25+T26+T27</f>
        <v>388648</v>
      </c>
      <c r="U20" s="231">
        <f>U21+U22+U23+U24+U25+U26+U27</f>
        <v>388648</v>
      </c>
      <c r="V20" s="231">
        <f>V21+V22+V23+V24+V25+V26+V27</f>
        <v>0</v>
      </c>
      <c r="W20" s="231">
        <f>W21+W22+W23+W24+W25+W26+W27</f>
        <v>0</v>
      </c>
      <c r="X20" s="231">
        <f>X21+X22+X23+X24+X25+X26+X27</f>
        <v>60000</v>
      </c>
      <c r="Y20" s="231">
        <f>Y21+Y23+Y24+Y26</f>
        <v>194746</v>
      </c>
      <c r="Z20" s="231">
        <f>Z22</f>
        <v>30000</v>
      </c>
      <c r="AA20" s="231">
        <f>AA21+AA22+AA23+AA24+AA25+AA26+AA27</f>
        <v>0</v>
      </c>
      <c r="AB20" s="231">
        <f>AB21+AB22+AB23+AB24+AB25+AB26+AB27</f>
        <v>0</v>
      </c>
    </row>
    <row r="21" spans="1:28" ht="90" customHeight="1">
      <c r="A21" s="232" t="s">
        <v>462</v>
      </c>
      <c r="B21" s="233" t="s">
        <v>463</v>
      </c>
      <c r="C21" s="233" t="s">
        <v>464</v>
      </c>
      <c r="D21" s="199"/>
      <c r="E21" s="199"/>
      <c r="F21" s="199"/>
      <c r="G21" s="234"/>
      <c r="H21" s="234"/>
      <c r="I21" s="201" t="s">
        <v>465</v>
      </c>
      <c r="J21" s="201"/>
      <c r="K21" s="197"/>
      <c r="L21" s="197"/>
      <c r="M21" s="197"/>
      <c r="N21" s="197"/>
      <c r="O21" s="197"/>
      <c r="P21" s="197"/>
      <c r="Q21" s="201"/>
      <c r="R21" s="235" t="s">
        <v>466</v>
      </c>
      <c r="S21" s="204"/>
      <c r="T21" s="204">
        <v>388648</v>
      </c>
      <c r="U21" s="204">
        <f>T21</f>
        <v>388648</v>
      </c>
      <c r="V21" s="204"/>
      <c r="W21" s="205">
        <v>0</v>
      </c>
      <c r="X21" s="204"/>
      <c r="Y21" s="204">
        <v>158746</v>
      </c>
      <c r="Z21" s="204">
        <f>Y21</f>
        <v>158746</v>
      </c>
      <c r="AA21" s="204"/>
      <c r="AB21" s="205">
        <v>0</v>
      </c>
    </row>
    <row r="22" spans="1:28" ht="78.75" customHeight="1">
      <c r="A22" s="232" t="s">
        <v>467</v>
      </c>
      <c r="B22" s="233" t="s">
        <v>468</v>
      </c>
      <c r="C22" s="233" t="s">
        <v>469</v>
      </c>
      <c r="D22" s="234"/>
      <c r="E22" s="234"/>
      <c r="F22" s="199"/>
      <c r="G22" s="199"/>
      <c r="H22" s="234"/>
      <c r="I22" s="201" t="s">
        <v>465</v>
      </c>
      <c r="J22" s="201"/>
      <c r="K22" s="223"/>
      <c r="L22" s="223"/>
      <c r="M22" s="223"/>
      <c r="N22" s="223"/>
      <c r="O22" s="223"/>
      <c r="P22" s="197"/>
      <c r="Q22" s="197"/>
      <c r="R22" s="235" t="s">
        <v>466</v>
      </c>
      <c r="S22" s="204"/>
      <c r="T22" s="204"/>
      <c r="U22" s="204"/>
      <c r="V22" s="204"/>
      <c r="W22" s="205"/>
      <c r="X22" s="204"/>
      <c r="Y22" s="204">
        <v>30000</v>
      </c>
      <c r="Z22" s="204">
        <f>Y22</f>
        <v>30000</v>
      </c>
      <c r="AA22" s="204"/>
      <c r="AB22" s="205"/>
    </row>
    <row r="23" spans="1:28" ht="90.75" customHeight="1">
      <c r="A23" s="219" t="s">
        <v>470</v>
      </c>
      <c r="B23" s="185" t="s">
        <v>471</v>
      </c>
      <c r="C23" s="185" t="s">
        <v>472</v>
      </c>
      <c r="D23" s="185"/>
      <c r="E23" s="185"/>
      <c r="F23" s="185"/>
      <c r="G23" s="185"/>
      <c r="H23" s="185"/>
      <c r="I23" s="182" t="s">
        <v>457</v>
      </c>
      <c r="J23" s="182"/>
      <c r="K23" s="182"/>
      <c r="L23" s="182"/>
      <c r="M23" s="182"/>
      <c r="N23" s="182"/>
      <c r="O23" s="182"/>
      <c r="P23" s="182"/>
      <c r="Q23" s="182"/>
      <c r="R23" s="189" t="s">
        <v>473</v>
      </c>
      <c r="S23" s="236"/>
      <c r="T23" s="236"/>
      <c r="U23" s="236"/>
      <c r="V23" s="236"/>
      <c r="W23" s="190"/>
      <c r="X23" s="236"/>
      <c r="Y23" s="236">
        <v>6000</v>
      </c>
      <c r="Z23" s="236">
        <f>Y23</f>
        <v>6000</v>
      </c>
      <c r="AA23" s="236"/>
      <c r="AB23" s="190"/>
    </row>
    <row r="24" spans="1:28" ht="77.25" customHeight="1">
      <c r="A24" s="219" t="s">
        <v>474</v>
      </c>
      <c r="B24" s="185" t="s">
        <v>475</v>
      </c>
      <c r="C24" s="185" t="s">
        <v>476</v>
      </c>
      <c r="D24" s="185"/>
      <c r="E24" s="185"/>
      <c r="F24" s="185"/>
      <c r="G24" s="185"/>
      <c r="H24" s="185"/>
      <c r="I24" s="182" t="s">
        <v>465</v>
      </c>
      <c r="J24" s="182"/>
      <c r="K24" s="182"/>
      <c r="L24" s="182"/>
      <c r="M24" s="182"/>
      <c r="N24" s="182"/>
      <c r="O24" s="182"/>
      <c r="P24" s="182"/>
      <c r="Q24" s="182"/>
      <c r="R24" s="189" t="s">
        <v>477</v>
      </c>
      <c r="S24" s="236"/>
      <c r="T24" s="236"/>
      <c r="U24" s="236"/>
      <c r="V24" s="236"/>
      <c r="W24" s="190"/>
      <c r="X24" s="236"/>
      <c r="Y24" s="236">
        <v>30000</v>
      </c>
      <c r="Z24" s="236">
        <f>Y24</f>
        <v>30000</v>
      </c>
      <c r="AA24" s="236"/>
      <c r="AB24" s="190"/>
    </row>
    <row r="25" spans="1:28" ht="71.25" customHeight="1">
      <c r="A25" s="237" t="s">
        <v>478</v>
      </c>
      <c r="B25" s="238" t="s">
        <v>479</v>
      </c>
      <c r="C25" s="185" t="s">
        <v>480</v>
      </c>
      <c r="D25" s="238"/>
      <c r="E25" s="238"/>
      <c r="F25" s="238"/>
      <c r="G25" s="238"/>
      <c r="H25" s="238"/>
      <c r="I25" s="182" t="s">
        <v>465</v>
      </c>
      <c r="J25" s="239"/>
      <c r="K25" s="239"/>
      <c r="L25" s="239"/>
      <c r="M25" s="239"/>
      <c r="N25" s="239"/>
      <c r="O25" s="239"/>
      <c r="P25" s="239"/>
      <c r="Q25" s="239"/>
      <c r="R25" s="240" t="s">
        <v>481</v>
      </c>
      <c r="S25" s="241"/>
      <c r="T25" s="241"/>
      <c r="U25" s="241"/>
      <c r="V25" s="241"/>
      <c r="W25" s="242"/>
      <c r="X25" s="241">
        <v>20000</v>
      </c>
      <c r="Y25" s="241">
        <v>0</v>
      </c>
      <c r="Z25" s="241">
        <f>X25</f>
        <v>20000</v>
      </c>
      <c r="AA25" s="241"/>
      <c r="AB25" s="242"/>
    </row>
    <row r="26" spans="1:28" ht="90" customHeight="1">
      <c r="A26" s="237" t="s">
        <v>482</v>
      </c>
      <c r="B26" s="238" t="s">
        <v>483</v>
      </c>
      <c r="C26" s="238" t="s">
        <v>484</v>
      </c>
      <c r="D26" s="238"/>
      <c r="E26" s="238"/>
      <c r="F26" s="238"/>
      <c r="G26" s="238"/>
      <c r="H26" s="238"/>
      <c r="I26" s="239" t="s">
        <v>465</v>
      </c>
      <c r="J26" s="239"/>
      <c r="K26" s="239"/>
      <c r="L26" s="239"/>
      <c r="M26" s="239"/>
      <c r="N26" s="239"/>
      <c r="O26" s="239"/>
      <c r="P26" s="239"/>
      <c r="Q26" s="239"/>
      <c r="R26" s="240" t="s">
        <v>485</v>
      </c>
      <c r="S26" s="241"/>
      <c r="T26" s="241"/>
      <c r="U26" s="241"/>
      <c r="V26" s="241"/>
      <c r="W26" s="242">
        <f>+T26-V26</f>
        <v>0</v>
      </c>
      <c r="X26" s="241"/>
      <c r="Y26" s="241"/>
      <c r="Z26" s="241"/>
      <c r="AA26" s="241"/>
      <c r="AB26" s="242">
        <f>+Y26-AA26</f>
        <v>0</v>
      </c>
    </row>
    <row r="27" spans="1:28" ht="78" customHeight="1">
      <c r="A27" s="237" t="s">
        <v>486</v>
      </c>
      <c r="B27" s="238" t="s">
        <v>487</v>
      </c>
      <c r="C27" s="185" t="s">
        <v>488</v>
      </c>
      <c r="D27" s="238"/>
      <c r="E27" s="238"/>
      <c r="F27" s="238"/>
      <c r="G27" s="238"/>
      <c r="H27" s="238"/>
      <c r="I27" s="239" t="s">
        <v>465</v>
      </c>
      <c r="J27" s="239"/>
      <c r="K27" s="239"/>
      <c r="L27" s="239"/>
      <c r="M27" s="239"/>
      <c r="N27" s="239"/>
      <c r="O27" s="239"/>
      <c r="P27" s="239"/>
      <c r="Q27" s="239"/>
      <c r="R27" s="240" t="s">
        <v>489</v>
      </c>
      <c r="S27" s="241"/>
      <c r="T27" s="241"/>
      <c r="U27" s="241"/>
      <c r="V27" s="241"/>
      <c r="W27" s="242"/>
      <c r="X27" s="241">
        <v>40000</v>
      </c>
      <c r="Y27" s="241"/>
      <c r="Z27" s="241">
        <f>X27</f>
        <v>40000</v>
      </c>
      <c r="AA27" s="241"/>
      <c r="AB27" s="242"/>
    </row>
    <row r="28" spans="1:28" ht="216.75" customHeight="1">
      <c r="A28" s="243" t="s">
        <v>490</v>
      </c>
      <c r="B28" s="176" t="s">
        <v>491</v>
      </c>
      <c r="C28" s="177" t="s">
        <v>492</v>
      </c>
      <c r="D28" s="244"/>
      <c r="E28" s="244"/>
      <c r="F28" s="244"/>
      <c r="G28" s="244"/>
      <c r="H28" s="244"/>
      <c r="I28" s="245"/>
      <c r="J28" s="246"/>
      <c r="K28" s="246"/>
      <c r="L28" s="246"/>
      <c r="M28" s="246"/>
      <c r="N28" s="245"/>
      <c r="O28" s="245"/>
      <c r="P28" s="245"/>
      <c r="Q28" s="245"/>
      <c r="R28" s="180"/>
      <c r="S28" s="181">
        <f>S29+S30+S31+S32</f>
        <v>7000</v>
      </c>
      <c r="T28" s="181">
        <f>T29+T30+T31+T32</f>
        <v>0</v>
      </c>
      <c r="U28" s="181">
        <f>U29+U30+U31+U32</f>
        <v>7000</v>
      </c>
      <c r="V28" s="181">
        <f>SUBTOTAL(9,V36:V40)</f>
        <v>0</v>
      </c>
      <c r="W28" s="181">
        <f>+T28-V28</f>
        <v>0</v>
      </c>
      <c r="X28" s="181">
        <f>X29+X30+X31+X32</f>
        <v>45000</v>
      </c>
      <c r="Y28" s="181">
        <f>Y29+Y30+Y31+Y32</f>
        <v>40000</v>
      </c>
      <c r="Z28" s="181">
        <f>Z29+Z30+Z31+Z32</f>
        <v>85000</v>
      </c>
      <c r="AA28" s="181">
        <f>SUBTOTAL(9,AA36:AA40)</f>
        <v>0</v>
      </c>
      <c r="AB28" s="181">
        <v>0</v>
      </c>
    </row>
    <row r="29" spans="1:28" ht="87.75" customHeight="1">
      <c r="A29" s="219" t="s">
        <v>493</v>
      </c>
      <c r="B29" s="247" t="s">
        <v>494</v>
      </c>
      <c r="C29" s="248" t="s">
        <v>495</v>
      </c>
      <c r="D29" s="249"/>
      <c r="E29" s="250">
        <v>1</v>
      </c>
      <c r="F29" s="250">
        <v>2</v>
      </c>
      <c r="G29" s="249"/>
      <c r="H29" s="249"/>
      <c r="I29" s="251" t="s">
        <v>457</v>
      </c>
      <c r="J29" s="251"/>
      <c r="K29" s="251"/>
      <c r="L29" s="251"/>
      <c r="M29" s="252"/>
      <c r="N29" s="252"/>
      <c r="O29" s="251"/>
      <c r="P29" s="251"/>
      <c r="Q29" s="251"/>
      <c r="R29" s="189" t="s">
        <v>496</v>
      </c>
      <c r="S29" s="190"/>
      <c r="T29" s="190"/>
      <c r="U29" s="190"/>
      <c r="V29" s="190"/>
      <c r="W29" s="190"/>
      <c r="X29" s="190"/>
      <c r="Y29" s="190">
        <v>10000</v>
      </c>
      <c r="Z29" s="190">
        <f>Y29</f>
        <v>10000</v>
      </c>
      <c r="AA29" s="190"/>
      <c r="AB29" s="190"/>
    </row>
    <row r="30" spans="1:28" ht="88.5" customHeight="1">
      <c r="A30" s="219" t="s">
        <v>497</v>
      </c>
      <c r="B30" s="247" t="s">
        <v>498</v>
      </c>
      <c r="C30" s="220" t="s">
        <v>499</v>
      </c>
      <c r="D30" s="249"/>
      <c r="E30" s="249"/>
      <c r="F30" s="253"/>
      <c r="G30" s="253"/>
      <c r="H30" s="249"/>
      <c r="I30" s="251" t="s">
        <v>457</v>
      </c>
      <c r="J30" s="251"/>
      <c r="K30" s="251"/>
      <c r="L30" s="251"/>
      <c r="M30" s="252"/>
      <c r="N30" s="252"/>
      <c r="O30" s="252"/>
      <c r="P30" s="252"/>
      <c r="Q30" s="252"/>
      <c r="R30" s="189" t="s">
        <v>500</v>
      </c>
      <c r="S30" s="190"/>
      <c r="T30" s="190"/>
      <c r="U30" s="190"/>
      <c r="V30" s="190"/>
      <c r="W30" s="190"/>
      <c r="X30" s="190"/>
      <c r="Y30" s="190">
        <v>30000</v>
      </c>
      <c r="Z30" s="190">
        <f>Y30</f>
        <v>30000</v>
      </c>
      <c r="AA30" s="190"/>
      <c r="AB30" s="190"/>
    </row>
    <row r="31" spans="1:28" ht="86.25" customHeight="1">
      <c r="A31" s="219" t="s">
        <v>501</v>
      </c>
      <c r="B31" s="254" t="s">
        <v>502</v>
      </c>
      <c r="C31" s="220" t="s">
        <v>503</v>
      </c>
      <c r="D31" s="249"/>
      <c r="E31" s="249"/>
      <c r="F31" s="249"/>
      <c r="G31" s="249"/>
      <c r="H31" s="249"/>
      <c r="I31" s="251" t="s">
        <v>457</v>
      </c>
      <c r="J31" s="251"/>
      <c r="K31" s="251"/>
      <c r="L31" s="251"/>
      <c r="M31" s="251"/>
      <c r="N31" s="251"/>
      <c r="O31" s="251"/>
      <c r="P31" s="251"/>
      <c r="Q31" s="251"/>
      <c r="R31" s="189" t="s">
        <v>504</v>
      </c>
      <c r="S31" s="190"/>
      <c r="T31" s="190"/>
      <c r="U31" s="190"/>
      <c r="V31" s="190"/>
      <c r="W31" s="190"/>
      <c r="X31" s="190">
        <v>15000</v>
      </c>
      <c r="Y31" s="190"/>
      <c r="Z31" s="190">
        <f>X31</f>
        <v>15000</v>
      </c>
      <c r="AA31" s="190"/>
      <c r="AB31" s="190"/>
    </row>
    <row r="32" spans="1:28" ht="121.5" customHeight="1">
      <c r="A32" s="219" t="s">
        <v>505</v>
      </c>
      <c r="B32" s="247" t="s">
        <v>506</v>
      </c>
      <c r="C32" s="248" t="s">
        <v>507</v>
      </c>
      <c r="D32" s="249"/>
      <c r="E32" s="249"/>
      <c r="F32" s="253"/>
      <c r="G32" s="253"/>
      <c r="H32" s="253"/>
      <c r="I32" s="251" t="s">
        <v>465</v>
      </c>
      <c r="J32" s="251"/>
      <c r="K32" s="251"/>
      <c r="L32" s="251"/>
      <c r="M32" s="255"/>
      <c r="N32" s="255"/>
      <c r="O32" s="252"/>
      <c r="P32" s="252"/>
      <c r="Q32" s="252"/>
      <c r="R32" s="189" t="s">
        <v>508</v>
      </c>
      <c r="S32" s="190">
        <v>7000</v>
      </c>
      <c r="T32" s="190"/>
      <c r="U32" s="190">
        <f>SUM(S32:T32)</f>
        <v>7000</v>
      </c>
      <c r="V32" s="190"/>
      <c r="W32" s="190"/>
      <c r="X32" s="190">
        <v>30000</v>
      </c>
      <c r="Y32" s="190"/>
      <c r="Z32" s="190">
        <f>SUM(X32:Y32)</f>
        <v>30000</v>
      </c>
      <c r="AA32" s="190"/>
      <c r="AB32" s="190"/>
    </row>
    <row r="33" spans="1:28" ht="182.25" customHeight="1">
      <c r="A33" s="243" t="s">
        <v>509</v>
      </c>
      <c r="B33" s="176" t="s">
        <v>510</v>
      </c>
      <c r="C33" s="177" t="s">
        <v>511</v>
      </c>
      <c r="D33" s="244"/>
      <c r="E33" s="244"/>
      <c r="F33" s="244"/>
      <c r="G33" s="244"/>
      <c r="H33" s="244"/>
      <c r="I33" s="245"/>
      <c r="J33" s="246"/>
      <c r="K33" s="246"/>
      <c r="L33" s="246"/>
      <c r="M33" s="246"/>
      <c r="N33" s="245"/>
      <c r="O33" s="245"/>
      <c r="P33" s="245"/>
      <c r="Q33" s="245"/>
      <c r="R33" s="180"/>
      <c r="S33" s="181"/>
      <c r="T33" s="181">
        <f aca="true" t="shared" si="2" ref="T33:Y33">T34+T35+T36+T37+T38+T39+T40+T41</f>
        <v>114187</v>
      </c>
      <c r="U33" s="181">
        <f t="shared" si="2"/>
        <v>114187</v>
      </c>
      <c r="V33" s="181">
        <f t="shared" si="2"/>
        <v>0</v>
      </c>
      <c r="W33" s="181">
        <f t="shared" si="2"/>
        <v>0</v>
      </c>
      <c r="X33" s="181">
        <f t="shared" si="2"/>
        <v>290000</v>
      </c>
      <c r="Y33" s="181">
        <f t="shared" si="2"/>
        <v>0</v>
      </c>
      <c r="Z33" s="181">
        <f>Z34+Z35+Z36+Z37+Z38+Z39+Z40</f>
        <v>290000</v>
      </c>
      <c r="AA33" s="181"/>
      <c r="AB33" s="181"/>
    </row>
    <row r="34" spans="1:28" ht="194.25" customHeight="1">
      <c r="A34" s="219" t="s">
        <v>512</v>
      </c>
      <c r="B34" s="187" t="s">
        <v>513</v>
      </c>
      <c r="C34" s="220" t="s">
        <v>514</v>
      </c>
      <c r="D34" s="249"/>
      <c r="E34" s="249"/>
      <c r="F34" s="249"/>
      <c r="G34" s="249"/>
      <c r="H34" s="249"/>
      <c r="I34" s="182" t="s">
        <v>515</v>
      </c>
      <c r="J34" s="252"/>
      <c r="K34" s="252"/>
      <c r="L34" s="252"/>
      <c r="M34" s="252"/>
      <c r="N34" s="251"/>
      <c r="O34" s="251"/>
      <c r="P34" s="251"/>
      <c r="Q34" s="251"/>
      <c r="R34" s="189" t="s">
        <v>516</v>
      </c>
      <c r="S34" s="190"/>
      <c r="T34" s="190">
        <v>54187</v>
      </c>
      <c r="U34" s="190">
        <f>T34</f>
        <v>54187</v>
      </c>
      <c r="V34" s="190"/>
      <c r="W34" s="190"/>
      <c r="X34" s="190"/>
      <c r="Y34" s="190"/>
      <c r="Z34" s="190"/>
      <c r="AA34" s="190"/>
      <c r="AB34" s="190"/>
    </row>
    <row r="35" spans="1:28" ht="144.75" customHeight="1">
      <c r="A35" s="219" t="s">
        <v>517</v>
      </c>
      <c r="B35" s="187" t="s">
        <v>518</v>
      </c>
      <c r="C35" s="248" t="s">
        <v>519</v>
      </c>
      <c r="D35" s="253"/>
      <c r="E35" s="253"/>
      <c r="F35" s="249"/>
      <c r="G35" s="249"/>
      <c r="H35" s="249"/>
      <c r="I35" s="251" t="s">
        <v>457</v>
      </c>
      <c r="J35" s="251"/>
      <c r="K35" s="251"/>
      <c r="L35" s="251"/>
      <c r="M35" s="252"/>
      <c r="N35" s="251"/>
      <c r="O35" s="251"/>
      <c r="P35" s="251"/>
      <c r="Q35" s="251"/>
      <c r="R35" s="189" t="s">
        <v>520</v>
      </c>
      <c r="S35" s="190"/>
      <c r="T35" s="190">
        <v>10000</v>
      </c>
      <c r="U35" s="190">
        <f>T35</f>
        <v>10000</v>
      </c>
      <c r="V35" s="190"/>
      <c r="W35" s="190"/>
      <c r="X35" s="190"/>
      <c r="Y35" s="190"/>
      <c r="Z35" s="190"/>
      <c r="AA35" s="190"/>
      <c r="AB35" s="190"/>
    </row>
    <row r="36" spans="1:28" ht="88.5" customHeight="1">
      <c r="A36" s="219" t="s">
        <v>521</v>
      </c>
      <c r="B36" s="203" t="s">
        <v>522</v>
      </c>
      <c r="C36" s="203" t="s">
        <v>523</v>
      </c>
      <c r="D36" s="256"/>
      <c r="E36" s="256"/>
      <c r="F36" s="256"/>
      <c r="G36" s="256"/>
      <c r="H36" s="256"/>
      <c r="I36" s="257" t="s">
        <v>524</v>
      </c>
      <c r="J36" s="257"/>
      <c r="K36" s="257"/>
      <c r="L36" s="257"/>
      <c r="M36" s="149"/>
      <c r="N36" s="149"/>
      <c r="O36" s="149"/>
      <c r="P36" s="149"/>
      <c r="Q36" s="149"/>
      <c r="R36" s="258" t="s">
        <v>525</v>
      </c>
      <c r="S36" s="259"/>
      <c r="T36" s="259"/>
      <c r="U36" s="259"/>
      <c r="V36" s="259"/>
      <c r="W36" s="260">
        <f>+T36-V36</f>
        <v>0</v>
      </c>
      <c r="X36" s="259">
        <v>30000</v>
      </c>
      <c r="Y36" s="259"/>
      <c r="Z36" s="259">
        <f>SUM(X36:Y36)</f>
        <v>30000</v>
      </c>
      <c r="AA36" s="259"/>
      <c r="AB36" s="260">
        <f>+Y36-AA36</f>
        <v>0</v>
      </c>
    </row>
    <row r="37" spans="1:28" ht="110.25" customHeight="1">
      <c r="A37" s="219" t="s">
        <v>526</v>
      </c>
      <c r="B37" s="203" t="s">
        <v>527</v>
      </c>
      <c r="C37" s="203" t="s">
        <v>528</v>
      </c>
      <c r="D37" s="256"/>
      <c r="E37" s="256"/>
      <c r="F37" s="256"/>
      <c r="G37" s="256"/>
      <c r="H37" s="256"/>
      <c r="I37" s="257" t="s">
        <v>529</v>
      </c>
      <c r="J37" s="257"/>
      <c r="K37" s="257"/>
      <c r="L37" s="257"/>
      <c r="M37" s="257"/>
      <c r="N37" s="257"/>
      <c r="O37" s="149"/>
      <c r="P37" s="149"/>
      <c r="Q37" s="149"/>
      <c r="R37" s="258" t="s">
        <v>530</v>
      </c>
      <c r="S37" s="259"/>
      <c r="T37" s="259"/>
      <c r="U37" s="259"/>
      <c r="V37" s="259"/>
      <c r="W37" s="260"/>
      <c r="X37" s="259">
        <v>200000</v>
      </c>
      <c r="Y37" s="259"/>
      <c r="Z37" s="259">
        <f>X37</f>
        <v>200000</v>
      </c>
      <c r="AA37" s="259"/>
      <c r="AB37" s="260"/>
    </row>
    <row r="38" spans="1:28" ht="113.25" customHeight="1">
      <c r="A38" s="219" t="s">
        <v>531</v>
      </c>
      <c r="B38" s="261" t="s">
        <v>532</v>
      </c>
      <c r="C38" s="203" t="s">
        <v>533</v>
      </c>
      <c r="D38" s="256"/>
      <c r="E38" s="256"/>
      <c r="F38" s="256"/>
      <c r="G38" s="256"/>
      <c r="H38" s="256"/>
      <c r="I38" s="257" t="s">
        <v>534</v>
      </c>
      <c r="J38" s="257"/>
      <c r="K38" s="257"/>
      <c r="L38" s="257"/>
      <c r="M38" s="257"/>
      <c r="N38" s="182"/>
      <c r="O38" s="182"/>
      <c r="P38" s="182"/>
      <c r="Q38" s="149"/>
      <c r="R38" s="258" t="s">
        <v>535</v>
      </c>
      <c r="S38" s="259"/>
      <c r="T38" s="259"/>
      <c r="U38" s="190"/>
      <c r="V38" s="190"/>
      <c r="W38" s="190">
        <f>+T38-V38</f>
        <v>0</v>
      </c>
      <c r="X38" s="259">
        <v>30000</v>
      </c>
      <c r="Y38" s="259"/>
      <c r="Z38" s="190">
        <f>SUM(X38:Y38)</f>
        <v>30000</v>
      </c>
      <c r="AA38" s="190"/>
      <c r="AB38" s="190">
        <f>+Y38-AA38</f>
        <v>0</v>
      </c>
    </row>
    <row r="39" spans="1:28" ht="91.5" customHeight="1">
      <c r="A39" s="219" t="s">
        <v>536</v>
      </c>
      <c r="B39" s="261" t="s">
        <v>537</v>
      </c>
      <c r="C39" s="203" t="s">
        <v>538</v>
      </c>
      <c r="D39" s="256"/>
      <c r="E39" s="256"/>
      <c r="F39" s="256"/>
      <c r="G39" s="256"/>
      <c r="H39" s="256"/>
      <c r="I39" s="257" t="s">
        <v>457</v>
      </c>
      <c r="J39" s="257"/>
      <c r="K39" s="257"/>
      <c r="L39" s="257"/>
      <c r="M39" s="149"/>
      <c r="N39" s="149"/>
      <c r="O39" s="257"/>
      <c r="P39" s="257"/>
      <c r="Q39" s="257"/>
      <c r="R39" s="258" t="s">
        <v>539</v>
      </c>
      <c r="S39" s="259"/>
      <c r="T39" s="259">
        <v>20000</v>
      </c>
      <c r="U39" s="190">
        <f>T39</f>
        <v>20000</v>
      </c>
      <c r="V39" s="190"/>
      <c r="W39" s="190"/>
      <c r="X39" s="259"/>
      <c r="Y39" s="259"/>
      <c r="Z39" s="190"/>
      <c r="AA39" s="190"/>
      <c r="AB39" s="190"/>
    </row>
    <row r="40" spans="1:28" ht="66" customHeight="1">
      <c r="A40" s="219" t="s">
        <v>540</v>
      </c>
      <c r="B40" s="261" t="s">
        <v>541</v>
      </c>
      <c r="C40" s="203" t="s">
        <v>542</v>
      </c>
      <c r="D40" s="256"/>
      <c r="E40" s="256"/>
      <c r="F40" s="256"/>
      <c r="G40" s="256"/>
      <c r="H40" s="256"/>
      <c r="I40" s="257"/>
      <c r="J40" s="257"/>
      <c r="K40" s="257"/>
      <c r="L40" s="257"/>
      <c r="M40" s="257"/>
      <c r="N40" s="257"/>
      <c r="O40" s="149"/>
      <c r="P40" s="149"/>
      <c r="Q40" s="149"/>
      <c r="R40" s="258"/>
      <c r="S40" s="259"/>
      <c r="T40" s="259"/>
      <c r="U40" s="190"/>
      <c r="V40" s="190"/>
      <c r="W40" s="190"/>
      <c r="X40" s="259">
        <v>30000</v>
      </c>
      <c r="Y40" s="259"/>
      <c r="Z40" s="190">
        <f>X40</f>
        <v>30000</v>
      </c>
      <c r="AA40" s="190"/>
      <c r="AB40" s="190"/>
    </row>
    <row r="41" spans="1:28" ht="211.5" customHeight="1">
      <c r="A41" s="219" t="s">
        <v>543</v>
      </c>
      <c r="B41" s="203" t="s">
        <v>544</v>
      </c>
      <c r="C41" s="203" t="s">
        <v>545</v>
      </c>
      <c r="D41" s="256"/>
      <c r="E41" s="256"/>
      <c r="F41" s="256"/>
      <c r="G41" s="256"/>
      <c r="H41" s="256"/>
      <c r="I41" s="187" t="s">
        <v>407</v>
      </c>
      <c r="J41" s="257"/>
      <c r="K41" s="257"/>
      <c r="L41" s="257"/>
      <c r="M41" s="149"/>
      <c r="N41" s="149"/>
      <c r="O41" s="149"/>
      <c r="P41" s="149"/>
      <c r="Q41" s="149"/>
      <c r="R41" s="258" t="s">
        <v>546</v>
      </c>
      <c r="S41" s="259"/>
      <c r="T41" s="259">
        <v>30000</v>
      </c>
      <c r="U41" s="259">
        <v>30000</v>
      </c>
      <c r="V41" s="259"/>
      <c r="W41" s="260"/>
      <c r="X41" s="259"/>
      <c r="Y41" s="259"/>
      <c r="Z41" s="259"/>
      <c r="AA41" s="259"/>
      <c r="AB41" s="260"/>
    </row>
    <row r="42" spans="1:28" ht="18.75">
      <c r="A42" s="523" t="s">
        <v>3</v>
      </c>
      <c r="B42" s="524"/>
      <c r="C42" s="524"/>
      <c r="D42" s="524"/>
      <c r="E42" s="524"/>
      <c r="F42" s="524"/>
      <c r="G42" s="524"/>
      <c r="H42" s="524"/>
      <c r="I42" s="524"/>
      <c r="J42" s="524"/>
      <c r="K42" s="524"/>
      <c r="L42" s="524"/>
      <c r="M42" s="524"/>
      <c r="N42" s="524"/>
      <c r="O42" s="524"/>
      <c r="P42" s="524"/>
      <c r="Q42" s="524"/>
      <c r="R42" s="262"/>
      <c r="S42" s="263">
        <f aca="true" t="shared" si="3" ref="S42:AB42">S5+S8+S12+S20+S28+S33</f>
        <v>76128</v>
      </c>
      <c r="T42" s="263">
        <f t="shared" si="3"/>
        <v>629835</v>
      </c>
      <c r="U42" s="263">
        <f t="shared" si="3"/>
        <v>1025483</v>
      </c>
      <c r="V42" s="263">
        <f t="shared" si="3"/>
        <v>0</v>
      </c>
      <c r="W42" s="263">
        <f t="shared" si="3"/>
        <v>7000</v>
      </c>
      <c r="X42" s="263">
        <f t="shared" si="3"/>
        <v>654000</v>
      </c>
      <c r="Y42" s="263">
        <f t="shared" si="3"/>
        <v>640746</v>
      </c>
      <c r="Z42" s="263">
        <f t="shared" si="3"/>
        <v>1070000</v>
      </c>
      <c r="AA42" s="263">
        <f t="shared" si="3"/>
        <v>0</v>
      </c>
      <c r="AB42" s="263">
        <f t="shared" si="3"/>
        <v>0</v>
      </c>
    </row>
  </sheetData>
  <sheetProtection/>
  <mergeCells count="13">
    <mergeCell ref="J3:M3"/>
    <mergeCell ref="N3:Q3"/>
    <mergeCell ref="A42:Q42"/>
    <mergeCell ref="A1:AB1"/>
    <mergeCell ref="A2:A4"/>
    <mergeCell ref="B2:B4"/>
    <mergeCell ref="C2:C4"/>
    <mergeCell ref="D2:H3"/>
    <mergeCell ref="I2:I4"/>
    <mergeCell ref="J2:Q2"/>
    <mergeCell ref="R2:R4"/>
    <mergeCell ref="S2:W3"/>
    <mergeCell ref="X2:AB3"/>
  </mergeCells>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sheetPr>
    <tabColor rgb="FF92D050"/>
  </sheetPr>
  <dimension ref="A1:AB50"/>
  <sheetViews>
    <sheetView tabSelected="1" zoomScalePageLayoutView="0" workbookViewId="0" topLeftCell="L31">
      <selection activeCell="T34" sqref="T34"/>
    </sheetView>
  </sheetViews>
  <sheetFormatPr defaultColWidth="9.00390625" defaultRowHeight="15.75"/>
  <cols>
    <col min="1" max="1" width="12.625" style="0" customWidth="1"/>
    <col min="2" max="2" width="41.375" style="0" customWidth="1"/>
    <col min="3" max="3" width="45.125" style="0" customWidth="1"/>
    <col min="4" max="4" width="14.75390625" style="0" customWidth="1"/>
    <col min="5" max="5" width="13.375" style="0" customWidth="1"/>
    <col min="6" max="6" width="13.625" style="0" customWidth="1"/>
    <col min="7" max="7" width="12.125" style="0" customWidth="1"/>
    <col min="8" max="8" width="9.625" style="0" customWidth="1"/>
    <col min="9" max="9" width="16.00390625" style="0" customWidth="1"/>
    <col min="10" max="17" width="6.125" style="0" customWidth="1"/>
    <col min="18" max="18" width="29.875" style="0" customWidth="1"/>
    <col min="19" max="28" width="15.875" style="0" customWidth="1"/>
  </cols>
  <sheetData>
    <row r="1" spans="1:28" ht="84.75" customHeight="1">
      <c r="A1" s="443" t="s">
        <v>549</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row>
    <row r="2" spans="1:28" ht="15.75" customHeight="1">
      <c r="A2" s="444" t="s">
        <v>2</v>
      </c>
      <c r="B2" s="444" t="s">
        <v>0</v>
      </c>
      <c r="C2" s="444" t="s">
        <v>16</v>
      </c>
      <c r="D2" s="446" t="s">
        <v>14</v>
      </c>
      <c r="E2" s="447"/>
      <c r="F2" s="447"/>
      <c r="G2" s="447"/>
      <c r="H2" s="448"/>
      <c r="I2" s="444" t="s">
        <v>1</v>
      </c>
      <c r="J2" s="445" t="s">
        <v>8</v>
      </c>
      <c r="K2" s="445"/>
      <c r="L2" s="445"/>
      <c r="M2" s="445"/>
      <c r="N2" s="445"/>
      <c r="O2" s="445"/>
      <c r="P2" s="445"/>
      <c r="Q2" s="445"/>
      <c r="R2" s="444" t="s">
        <v>15</v>
      </c>
      <c r="S2" s="446" t="s">
        <v>550</v>
      </c>
      <c r="T2" s="447"/>
      <c r="U2" s="447"/>
      <c r="V2" s="447"/>
      <c r="W2" s="448"/>
      <c r="X2" s="446" t="s">
        <v>18</v>
      </c>
      <c r="Y2" s="447"/>
      <c r="Z2" s="447"/>
      <c r="AA2" s="447"/>
      <c r="AB2" s="448"/>
    </row>
    <row r="3" spans="1:28" ht="15.75">
      <c r="A3" s="444"/>
      <c r="B3" s="444"/>
      <c r="C3" s="444"/>
      <c r="D3" s="449"/>
      <c r="E3" s="450"/>
      <c r="F3" s="450"/>
      <c r="G3" s="450"/>
      <c r="H3" s="451"/>
      <c r="I3" s="444"/>
      <c r="J3" s="453">
        <v>2019</v>
      </c>
      <c r="K3" s="454"/>
      <c r="L3" s="454"/>
      <c r="M3" s="455"/>
      <c r="N3" s="453">
        <v>2020</v>
      </c>
      <c r="O3" s="454"/>
      <c r="P3" s="454"/>
      <c r="Q3" s="455"/>
      <c r="R3" s="444"/>
      <c r="S3" s="449"/>
      <c r="T3" s="450"/>
      <c r="U3" s="450"/>
      <c r="V3" s="450"/>
      <c r="W3" s="451"/>
      <c r="X3" s="449"/>
      <c r="Y3" s="450"/>
      <c r="Z3" s="450"/>
      <c r="AA3" s="450"/>
      <c r="AB3" s="451"/>
    </row>
    <row r="4" spans="1:28" ht="31.5">
      <c r="A4" s="444"/>
      <c r="B4" s="444"/>
      <c r="C4" s="444"/>
      <c r="D4" s="406">
        <v>2018</v>
      </c>
      <c r="E4" s="406">
        <v>2019</v>
      </c>
      <c r="F4" s="406">
        <v>2020</v>
      </c>
      <c r="G4" s="406">
        <v>2021</v>
      </c>
      <c r="H4" s="406">
        <v>2022</v>
      </c>
      <c r="I4" s="444"/>
      <c r="J4" s="406" t="s">
        <v>4</v>
      </c>
      <c r="K4" s="406" t="s">
        <v>5</v>
      </c>
      <c r="L4" s="406" t="s">
        <v>6</v>
      </c>
      <c r="M4" s="406" t="s">
        <v>7</v>
      </c>
      <c r="N4" s="406" t="s">
        <v>4</v>
      </c>
      <c r="O4" s="406" t="s">
        <v>5</v>
      </c>
      <c r="P4" s="406" t="s">
        <v>6</v>
      </c>
      <c r="Q4" s="406" t="s">
        <v>7</v>
      </c>
      <c r="R4" s="444"/>
      <c r="S4" s="406" t="s">
        <v>11</v>
      </c>
      <c r="T4" s="406" t="s">
        <v>12</v>
      </c>
      <c r="U4" s="406" t="s">
        <v>13</v>
      </c>
      <c r="V4" s="406" t="s">
        <v>9</v>
      </c>
      <c r="W4" s="407" t="s">
        <v>10</v>
      </c>
      <c r="X4" s="406" t="s">
        <v>11</v>
      </c>
      <c r="Y4" s="406" t="s">
        <v>12</v>
      </c>
      <c r="Z4" s="406" t="s">
        <v>13</v>
      </c>
      <c r="AA4" s="406" t="s">
        <v>9</v>
      </c>
      <c r="AB4" s="406" t="s">
        <v>10</v>
      </c>
    </row>
    <row r="5" spans="1:28" ht="111" customHeight="1">
      <c r="A5" s="529" t="s">
        <v>551</v>
      </c>
      <c r="B5" s="437" t="s">
        <v>791</v>
      </c>
      <c r="C5" s="264" t="s">
        <v>552</v>
      </c>
      <c r="D5" s="404" t="s">
        <v>553</v>
      </c>
      <c r="E5" s="404" t="s">
        <v>554</v>
      </c>
      <c r="F5" s="404" t="s">
        <v>555</v>
      </c>
      <c r="G5" s="404" t="s">
        <v>556</v>
      </c>
      <c r="H5" s="404" t="s">
        <v>556</v>
      </c>
      <c r="I5" s="9" t="s">
        <v>206</v>
      </c>
      <c r="J5" s="35"/>
      <c r="K5" s="35"/>
      <c r="L5" s="35"/>
      <c r="M5" s="35"/>
      <c r="N5" s="265"/>
      <c r="O5" s="265"/>
      <c r="P5" s="265"/>
      <c r="Q5" s="265"/>
      <c r="R5" s="60" t="s">
        <v>557</v>
      </c>
      <c r="S5" s="405">
        <f>SUBTOTAL(9,S8:S14)</f>
        <v>25000</v>
      </c>
      <c r="T5" s="405">
        <f>SUBTOTAL(9,T8:T14)</f>
        <v>0</v>
      </c>
      <c r="U5" s="405">
        <f>SUBTOTAL(9,U8:U14)</f>
        <v>25000</v>
      </c>
      <c r="V5" s="405">
        <f>SUBTOTAL(9,V8:V14)</f>
        <v>0</v>
      </c>
      <c r="W5" s="405">
        <f>+T5-V5</f>
        <v>0</v>
      </c>
      <c r="X5" s="405">
        <f>SUBTOTAL(9,X8:X14)</f>
        <v>125000</v>
      </c>
      <c r="Y5" s="405">
        <f>SUBTOTAL(9,Y8:Y14)</f>
        <v>0</v>
      </c>
      <c r="Z5" s="405">
        <f>SUBTOTAL(9,Z8:Z14)</f>
        <v>125000</v>
      </c>
      <c r="AA5" s="405">
        <f>SUBTOTAL(9,AA8:AA14)</f>
        <v>0</v>
      </c>
      <c r="AB5" s="405">
        <f>+Y5-AA5</f>
        <v>0</v>
      </c>
    </row>
    <row r="6" spans="1:28" ht="116.25" customHeight="1">
      <c r="A6" s="530"/>
      <c r="B6" s="437"/>
      <c r="C6" s="38" t="s">
        <v>558</v>
      </c>
      <c r="D6" s="404" t="s">
        <v>559</v>
      </c>
      <c r="E6" s="404" t="s">
        <v>560</v>
      </c>
      <c r="F6" s="404" t="s">
        <v>560</v>
      </c>
      <c r="G6" s="404" t="s">
        <v>560</v>
      </c>
      <c r="H6" s="404" t="s">
        <v>560</v>
      </c>
      <c r="I6" s="9" t="s">
        <v>206</v>
      </c>
      <c r="J6" s="35"/>
      <c r="K6" s="35"/>
      <c r="L6" s="35"/>
      <c r="M6" s="35"/>
      <c r="N6" s="266"/>
      <c r="O6" s="266"/>
      <c r="P6" s="266"/>
      <c r="Q6" s="266"/>
      <c r="R6" s="60" t="s">
        <v>557</v>
      </c>
      <c r="S6" s="405"/>
      <c r="T6" s="405"/>
      <c r="U6" s="405"/>
      <c r="V6" s="405"/>
      <c r="W6" s="405"/>
      <c r="X6" s="405"/>
      <c r="Y6" s="405"/>
      <c r="Z6" s="405"/>
      <c r="AA6" s="405"/>
      <c r="AB6" s="405"/>
    </row>
    <row r="7" spans="1:28" ht="153" customHeight="1">
      <c r="A7" s="531"/>
      <c r="B7" s="437"/>
      <c r="C7" s="264" t="s">
        <v>792</v>
      </c>
      <c r="D7" s="404" t="s">
        <v>561</v>
      </c>
      <c r="E7" s="404" t="s">
        <v>562</v>
      </c>
      <c r="F7" s="404" t="s">
        <v>563</v>
      </c>
      <c r="G7" s="404" t="s">
        <v>564</v>
      </c>
      <c r="H7" s="404" t="s">
        <v>564</v>
      </c>
      <c r="I7" s="9" t="s">
        <v>206</v>
      </c>
      <c r="J7" s="35"/>
      <c r="K7" s="35"/>
      <c r="L7" s="35"/>
      <c r="M7" s="35"/>
      <c r="N7" s="266"/>
      <c r="O7" s="266"/>
      <c r="P7" s="266"/>
      <c r="Q7" s="266"/>
      <c r="R7" s="60" t="s">
        <v>557</v>
      </c>
      <c r="S7" s="405"/>
      <c r="T7" s="405"/>
      <c r="U7" s="405"/>
      <c r="V7" s="405"/>
      <c r="W7" s="405"/>
      <c r="X7" s="405"/>
      <c r="Y7" s="405"/>
      <c r="Z7" s="405"/>
      <c r="AA7" s="405"/>
      <c r="AB7" s="405"/>
    </row>
    <row r="8" spans="1:28" ht="128.25" customHeight="1">
      <c r="A8" s="2" t="s">
        <v>565</v>
      </c>
      <c r="B8" s="267" t="s">
        <v>566</v>
      </c>
      <c r="C8" s="267" t="s">
        <v>567</v>
      </c>
      <c r="D8" s="267"/>
      <c r="E8" s="267"/>
      <c r="F8" s="267" t="s">
        <v>568</v>
      </c>
      <c r="G8" s="267"/>
      <c r="H8" s="267"/>
      <c r="I8" s="267" t="s">
        <v>206</v>
      </c>
      <c r="J8" s="267" t="s">
        <v>53</v>
      </c>
      <c r="K8" s="267" t="s">
        <v>53</v>
      </c>
      <c r="L8" s="267" t="s">
        <v>53</v>
      </c>
      <c r="M8" s="267" t="s">
        <v>53</v>
      </c>
      <c r="N8" s="267" t="s">
        <v>53</v>
      </c>
      <c r="O8" s="267" t="s">
        <v>53</v>
      </c>
      <c r="P8" s="267" t="s">
        <v>53</v>
      </c>
      <c r="Q8" s="267" t="s">
        <v>53</v>
      </c>
      <c r="R8" s="267" t="s">
        <v>557</v>
      </c>
      <c r="S8" s="267"/>
      <c r="T8" s="267"/>
      <c r="U8" s="267"/>
      <c r="V8" s="267"/>
      <c r="W8" s="267">
        <f>+T8-V8</f>
        <v>0</v>
      </c>
      <c r="X8" s="267"/>
      <c r="Y8" s="267"/>
      <c r="Z8" s="267"/>
      <c r="AA8" s="267"/>
      <c r="AB8" s="267">
        <f>+Y8-AA8</f>
        <v>0</v>
      </c>
    </row>
    <row r="9" spans="1:28" ht="156" customHeight="1">
      <c r="A9" s="2" t="s">
        <v>569</v>
      </c>
      <c r="B9" s="20" t="s">
        <v>570</v>
      </c>
      <c r="C9" s="268" t="s">
        <v>793</v>
      </c>
      <c r="D9" s="269"/>
      <c r="E9" s="269"/>
      <c r="F9" s="269" t="s">
        <v>571</v>
      </c>
      <c r="G9" s="269"/>
      <c r="H9" s="269"/>
      <c r="I9" s="10" t="s">
        <v>206</v>
      </c>
      <c r="J9" s="10" t="s">
        <v>53</v>
      </c>
      <c r="K9" s="10" t="s">
        <v>53</v>
      </c>
      <c r="L9" s="10" t="s">
        <v>53</v>
      </c>
      <c r="M9" s="10" t="s">
        <v>53</v>
      </c>
      <c r="N9" s="10" t="s">
        <v>53</v>
      </c>
      <c r="O9" s="10" t="s">
        <v>53</v>
      </c>
      <c r="P9" s="10"/>
      <c r="Q9" s="10"/>
      <c r="R9" s="20" t="s">
        <v>557</v>
      </c>
      <c r="S9" s="270"/>
      <c r="T9" s="173">
        <v>0</v>
      </c>
      <c r="U9" s="173">
        <f aca="true" t="shared" si="0" ref="U9:U15">S9+T9</f>
        <v>0</v>
      </c>
      <c r="V9" s="173"/>
      <c r="W9" s="174"/>
      <c r="X9" s="173">
        <v>15000</v>
      </c>
      <c r="Y9" s="173">
        <v>0</v>
      </c>
      <c r="Z9" s="173">
        <f>X9+Y9</f>
        <v>15000</v>
      </c>
      <c r="AA9" s="173"/>
      <c r="AB9" s="174"/>
    </row>
    <row r="10" spans="1:28" ht="51" customHeight="1">
      <c r="A10" s="2" t="s">
        <v>572</v>
      </c>
      <c r="B10" s="20" t="s">
        <v>573</v>
      </c>
      <c r="C10" s="268"/>
      <c r="D10" s="269"/>
      <c r="E10" s="269"/>
      <c r="F10" s="269"/>
      <c r="G10" s="269"/>
      <c r="H10" s="269"/>
      <c r="I10" s="10" t="s">
        <v>206</v>
      </c>
      <c r="J10" s="271"/>
      <c r="K10" s="10"/>
      <c r="L10" s="10"/>
      <c r="M10" s="10" t="s">
        <v>53</v>
      </c>
      <c r="N10" s="10"/>
      <c r="O10" s="10"/>
      <c r="P10" s="10"/>
      <c r="Q10" s="10" t="s">
        <v>53</v>
      </c>
      <c r="R10" s="20" t="s">
        <v>557</v>
      </c>
      <c r="S10" s="270"/>
      <c r="T10" s="173"/>
      <c r="U10" s="173">
        <f t="shared" si="0"/>
        <v>0</v>
      </c>
      <c r="V10" s="173"/>
      <c r="W10" s="174"/>
      <c r="X10" s="173">
        <v>10000</v>
      </c>
      <c r="Y10" s="173">
        <v>0</v>
      </c>
      <c r="Z10" s="173">
        <f>X10+Y10</f>
        <v>10000</v>
      </c>
      <c r="AA10" s="173"/>
      <c r="AB10" s="174"/>
    </row>
    <row r="11" spans="1:28" ht="40.5" customHeight="1">
      <c r="A11" s="2" t="s">
        <v>574</v>
      </c>
      <c r="B11" s="20" t="s">
        <v>575</v>
      </c>
      <c r="C11" s="268"/>
      <c r="D11" s="269"/>
      <c r="E11" s="269"/>
      <c r="F11" s="269"/>
      <c r="G11" s="269"/>
      <c r="H11" s="269"/>
      <c r="I11" s="10" t="s">
        <v>206</v>
      </c>
      <c r="J11" s="271"/>
      <c r="K11" s="10"/>
      <c r="L11" s="10"/>
      <c r="M11" s="10" t="s">
        <v>53</v>
      </c>
      <c r="N11" s="10" t="s">
        <v>53</v>
      </c>
      <c r="O11" s="10"/>
      <c r="P11" s="10"/>
      <c r="Q11" s="10"/>
      <c r="R11" s="400" t="s">
        <v>576</v>
      </c>
      <c r="S11" s="270">
        <v>10000</v>
      </c>
      <c r="T11" s="173"/>
      <c r="U11" s="173">
        <f t="shared" si="0"/>
        <v>10000</v>
      </c>
      <c r="V11" s="173"/>
      <c r="W11" s="174"/>
      <c r="X11" s="173">
        <v>10000</v>
      </c>
      <c r="Y11" s="173">
        <v>0</v>
      </c>
      <c r="Z11" s="173">
        <f>X11+Y11</f>
        <v>10000</v>
      </c>
      <c r="AA11" s="173"/>
      <c r="AB11" s="174"/>
    </row>
    <row r="12" spans="1:28" ht="76.5" customHeight="1">
      <c r="A12" s="2" t="s">
        <v>577</v>
      </c>
      <c r="B12" s="7" t="s">
        <v>578</v>
      </c>
      <c r="C12" s="268"/>
      <c r="D12" s="269"/>
      <c r="E12" s="269"/>
      <c r="F12" s="269"/>
      <c r="G12" s="269"/>
      <c r="H12" s="269"/>
      <c r="I12" s="10" t="s">
        <v>206</v>
      </c>
      <c r="J12" s="10" t="s">
        <v>53</v>
      </c>
      <c r="K12" s="10" t="s">
        <v>53</v>
      </c>
      <c r="L12" s="10" t="s">
        <v>53</v>
      </c>
      <c r="M12" s="10" t="s">
        <v>53</v>
      </c>
      <c r="N12" s="10" t="s">
        <v>53</v>
      </c>
      <c r="O12" s="10" t="s">
        <v>53</v>
      </c>
      <c r="P12" s="10" t="s">
        <v>53</v>
      </c>
      <c r="Q12" s="10" t="s">
        <v>53</v>
      </c>
      <c r="R12" s="400" t="s">
        <v>579</v>
      </c>
      <c r="S12" s="270">
        <v>10000</v>
      </c>
      <c r="T12" s="173"/>
      <c r="U12" s="173">
        <f t="shared" si="0"/>
        <v>10000</v>
      </c>
      <c r="V12" s="173"/>
      <c r="W12" s="174"/>
      <c r="X12" s="173">
        <v>15000</v>
      </c>
      <c r="Y12" s="173">
        <v>0</v>
      </c>
      <c r="Z12" s="173">
        <f>X12+Y12</f>
        <v>15000</v>
      </c>
      <c r="AA12" s="173"/>
      <c r="AB12" s="174"/>
    </row>
    <row r="13" spans="1:28" ht="70.5" customHeight="1">
      <c r="A13" s="2" t="s">
        <v>580</v>
      </c>
      <c r="B13" s="272" t="s">
        <v>581</v>
      </c>
      <c r="C13" s="268"/>
      <c r="D13" s="269"/>
      <c r="E13" s="269"/>
      <c r="F13" s="269"/>
      <c r="G13" s="269"/>
      <c r="H13" s="269"/>
      <c r="I13" s="10" t="s">
        <v>206</v>
      </c>
      <c r="J13" s="10" t="s">
        <v>53</v>
      </c>
      <c r="K13" s="10" t="s">
        <v>53</v>
      </c>
      <c r="L13" s="10" t="s">
        <v>53</v>
      </c>
      <c r="M13" s="10" t="s">
        <v>53</v>
      </c>
      <c r="N13" s="10" t="s">
        <v>53</v>
      </c>
      <c r="O13" s="10" t="s">
        <v>53</v>
      </c>
      <c r="P13" s="10" t="s">
        <v>53</v>
      </c>
      <c r="Q13" s="10" t="s">
        <v>53</v>
      </c>
      <c r="R13" s="400" t="s">
        <v>576</v>
      </c>
      <c r="S13" s="270">
        <v>5000</v>
      </c>
      <c r="T13" s="173"/>
      <c r="U13" s="173">
        <f t="shared" si="0"/>
        <v>5000</v>
      </c>
      <c r="V13" s="173"/>
      <c r="W13" s="174"/>
      <c r="X13" s="173">
        <v>50000</v>
      </c>
      <c r="Y13" s="173">
        <v>0</v>
      </c>
      <c r="Z13" s="173">
        <f>X13+Y13</f>
        <v>50000</v>
      </c>
      <c r="AA13" s="173"/>
      <c r="AB13" s="174"/>
    </row>
    <row r="14" spans="1:28" ht="80.25" customHeight="1">
      <c r="A14" s="2" t="s">
        <v>582</v>
      </c>
      <c r="B14" s="272" t="s">
        <v>583</v>
      </c>
      <c r="C14" s="268"/>
      <c r="D14" s="269"/>
      <c r="E14" s="269"/>
      <c r="F14" s="269"/>
      <c r="G14" s="269"/>
      <c r="H14" s="269"/>
      <c r="I14" s="10" t="s">
        <v>206</v>
      </c>
      <c r="J14" s="271"/>
      <c r="K14" s="10"/>
      <c r="L14" s="10" t="s">
        <v>53</v>
      </c>
      <c r="M14" s="10" t="s">
        <v>53</v>
      </c>
      <c r="N14" s="10" t="s">
        <v>53</v>
      </c>
      <c r="O14" s="10" t="s">
        <v>53</v>
      </c>
      <c r="P14" s="10" t="s">
        <v>53</v>
      </c>
      <c r="Q14" s="10" t="s">
        <v>53</v>
      </c>
      <c r="R14" s="400" t="s">
        <v>576</v>
      </c>
      <c r="S14" s="6"/>
      <c r="T14" s="173"/>
      <c r="U14" s="173">
        <f t="shared" si="0"/>
        <v>0</v>
      </c>
      <c r="V14" s="173"/>
      <c r="W14" s="174"/>
      <c r="X14" s="173">
        <v>25000</v>
      </c>
      <c r="Y14" s="173"/>
      <c r="Z14" s="173">
        <f>X14+Y14</f>
        <v>25000</v>
      </c>
      <c r="AA14" s="173"/>
      <c r="AB14" s="174"/>
    </row>
    <row r="15" spans="1:28" ht="115.5" customHeight="1">
      <c r="A15" s="529" t="s">
        <v>584</v>
      </c>
      <c r="B15" s="437" t="s">
        <v>794</v>
      </c>
      <c r="C15" s="38" t="s">
        <v>585</v>
      </c>
      <c r="D15" s="8">
        <v>3600000</v>
      </c>
      <c r="E15" s="8">
        <v>3600000</v>
      </c>
      <c r="F15" s="8">
        <v>3600000</v>
      </c>
      <c r="G15" s="8">
        <v>3600000</v>
      </c>
      <c r="H15" s="8">
        <v>3600000</v>
      </c>
      <c r="I15" s="8" t="s">
        <v>586</v>
      </c>
      <c r="J15" s="36"/>
      <c r="K15" s="36"/>
      <c r="L15" s="36"/>
      <c r="M15" s="36"/>
      <c r="N15" s="265"/>
      <c r="O15" s="265"/>
      <c r="P15" s="265"/>
      <c r="Q15" s="265"/>
      <c r="R15" s="9"/>
      <c r="S15" s="405">
        <f>SUM(S20:S35)</f>
        <v>1380000</v>
      </c>
      <c r="T15" s="405">
        <f>SUM(T20:T35)</f>
        <v>1700000</v>
      </c>
      <c r="U15" s="405">
        <f t="shared" si="0"/>
        <v>3080000</v>
      </c>
      <c r="V15" s="405">
        <f>SUM(V20:V35)</f>
        <v>850000</v>
      </c>
      <c r="W15" s="405">
        <f>T15-V15</f>
        <v>850000</v>
      </c>
      <c r="X15" s="405">
        <f>SUM(X20:X35)</f>
        <v>2880000</v>
      </c>
      <c r="Y15" s="405">
        <f>SUM(Y20:Y35)</f>
        <v>3500000</v>
      </c>
      <c r="Z15" s="405">
        <f>Y15+X15</f>
        <v>6380000</v>
      </c>
      <c r="AA15" s="405">
        <v>2000000</v>
      </c>
      <c r="AB15" s="405">
        <f>+Y15-AA15</f>
        <v>1500000</v>
      </c>
    </row>
    <row r="16" spans="1:28" ht="113.25" customHeight="1">
      <c r="A16" s="530"/>
      <c r="B16" s="437"/>
      <c r="C16" s="38" t="s">
        <v>587</v>
      </c>
      <c r="D16" s="8">
        <v>1200000</v>
      </c>
      <c r="E16" s="8">
        <v>1200000</v>
      </c>
      <c r="F16" s="8">
        <v>1200000</v>
      </c>
      <c r="G16" s="8">
        <v>1200000</v>
      </c>
      <c r="H16" s="8">
        <v>1200000</v>
      </c>
      <c r="I16" s="8" t="s">
        <v>586</v>
      </c>
      <c r="J16" s="399"/>
      <c r="K16" s="399"/>
      <c r="L16" s="399"/>
      <c r="M16" s="399"/>
      <c r="N16" s="266"/>
      <c r="O16" s="266"/>
      <c r="P16" s="266"/>
      <c r="Q16" s="266"/>
      <c r="R16" s="409"/>
      <c r="S16" s="405"/>
      <c r="T16" s="405"/>
      <c r="U16" s="403"/>
      <c r="V16" s="403"/>
      <c r="W16" s="403"/>
      <c r="X16" s="403"/>
      <c r="Y16" s="403"/>
      <c r="Z16" s="403"/>
      <c r="AA16" s="403"/>
      <c r="AB16" s="403"/>
    </row>
    <row r="17" spans="1:28" ht="115.5" customHeight="1">
      <c r="A17" s="530"/>
      <c r="B17" s="437"/>
      <c r="C17" s="38" t="s">
        <v>588</v>
      </c>
      <c r="D17" s="8">
        <v>204000</v>
      </c>
      <c r="E17" s="8">
        <v>204000</v>
      </c>
      <c r="F17" s="8">
        <v>204000</v>
      </c>
      <c r="G17" s="8">
        <v>204000</v>
      </c>
      <c r="H17" s="8">
        <v>204000</v>
      </c>
      <c r="I17" s="8" t="s">
        <v>586</v>
      </c>
      <c r="J17" s="399"/>
      <c r="K17" s="399"/>
      <c r="L17" s="399"/>
      <c r="M17" s="399"/>
      <c r="N17" s="266"/>
      <c r="O17" s="266"/>
      <c r="P17" s="266"/>
      <c r="Q17" s="266"/>
      <c r="R17" s="409"/>
      <c r="S17" s="405"/>
      <c r="T17" s="405"/>
      <c r="U17" s="403"/>
      <c r="V17" s="403"/>
      <c r="W17" s="403"/>
      <c r="X17" s="403"/>
      <c r="Y17" s="403"/>
      <c r="Z17" s="403"/>
      <c r="AA17" s="403"/>
      <c r="AB17" s="403"/>
    </row>
    <row r="18" spans="1:28" ht="111.75" customHeight="1">
      <c r="A18" s="531"/>
      <c r="B18" s="437"/>
      <c r="C18" s="264" t="s">
        <v>589</v>
      </c>
      <c r="D18" s="8">
        <v>60000</v>
      </c>
      <c r="E18" s="8">
        <v>60000</v>
      </c>
      <c r="F18" s="8">
        <v>60000</v>
      </c>
      <c r="G18" s="8">
        <v>60000</v>
      </c>
      <c r="H18" s="8">
        <v>60000</v>
      </c>
      <c r="I18" s="8" t="s">
        <v>586</v>
      </c>
      <c r="J18" s="399"/>
      <c r="K18" s="399"/>
      <c r="L18" s="399"/>
      <c r="M18" s="399"/>
      <c r="N18" s="265"/>
      <c r="O18" s="265"/>
      <c r="P18" s="265"/>
      <c r="Q18" s="265"/>
      <c r="R18" s="409"/>
      <c r="S18" s="405"/>
      <c r="T18" s="405"/>
      <c r="U18" s="403"/>
      <c r="V18" s="403"/>
      <c r="W18" s="403"/>
      <c r="X18" s="403"/>
      <c r="Y18" s="403"/>
      <c r="Z18" s="403"/>
      <c r="AA18" s="403"/>
      <c r="AB18" s="403"/>
    </row>
    <row r="19" spans="1:28" ht="111.75" customHeight="1">
      <c r="A19" s="273" t="s">
        <v>590</v>
      </c>
      <c r="B19" s="267" t="s">
        <v>591</v>
      </c>
      <c r="C19" s="267" t="s">
        <v>592</v>
      </c>
      <c r="D19" s="267"/>
      <c r="E19" s="267"/>
      <c r="F19" s="267">
        <v>3600000</v>
      </c>
      <c r="G19" s="267"/>
      <c r="H19" s="267"/>
      <c r="I19" s="267" t="s">
        <v>586</v>
      </c>
      <c r="J19" s="267" t="s">
        <v>53</v>
      </c>
      <c r="K19" s="267" t="s">
        <v>53</v>
      </c>
      <c r="L19" s="267" t="s">
        <v>53</v>
      </c>
      <c r="M19" s="267" t="s">
        <v>53</v>
      </c>
      <c r="N19" s="267" t="s">
        <v>53</v>
      </c>
      <c r="O19" s="267" t="s">
        <v>53</v>
      </c>
      <c r="P19" s="267" t="s">
        <v>53</v>
      </c>
      <c r="Q19" s="267" t="s">
        <v>53</v>
      </c>
      <c r="R19" s="267" t="s">
        <v>593</v>
      </c>
      <c r="S19" s="274"/>
      <c r="T19" s="274"/>
      <c r="U19" s="267"/>
      <c r="V19" s="267"/>
      <c r="W19" s="267">
        <f>+T19-V19</f>
        <v>0</v>
      </c>
      <c r="X19" s="267"/>
      <c r="Y19" s="267"/>
      <c r="Z19" s="267"/>
      <c r="AA19" s="267"/>
      <c r="AB19" s="267">
        <f>+Y19-AA19</f>
        <v>0</v>
      </c>
    </row>
    <row r="20" spans="1:28" ht="91.5" customHeight="1">
      <c r="A20" s="401" t="s">
        <v>594</v>
      </c>
      <c r="B20" s="268" t="s">
        <v>595</v>
      </c>
      <c r="C20" s="20"/>
      <c r="D20" s="41"/>
      <c r="E20" s="41"/>
      <c r="F20" s="41"/>
      <c r="G20" s="41"/>
      <c r="H20" s="41"/>
      <c r="I20" s="275" t="s">
        <v>596</v>
      </c>
      <c r="J20" s="276" t="s">
        <v>53</v>
      </c>
      <c r="K20" s="276" t="s">
        <v>53</v>
      </c>
      <c r="L20" s="398" t="s">
        <v>53</v>
      </c>
      <c r="M20" s="398" t="s">
        <v>53</v>
      </c>
      <c r="N20" s="398" t="s">
        <v>53</v>
      </c>
      <c r="O20" s="398" t="s">
        <v>53</v>
      </c>
      <c r="P20" s="398" t="s">
        <v>53</v>
      </c>
      <c r="Q20" s="398" t="s">
        <v>53</v>
      </c>
      <c r="R20" s="400" t="s">
        <v>593</v>
      </c>
      <c r="S20" s="26">
        <v>100000</v>
      </c>
      <c r="T20" s="26">
        <v>850000</v>
      </c>
      <c r="U20" s="397">
        <f>T20+S20</f>
        <v>950000</v>
      </c>
      <c r="V20" s="397"/>
      <c r="W20" s="31"/>
      <c r="X20" s="397">
        <v>400000</v>
      </c>
      <c r="Y20" s="397">
        <v>1000000</v>
      </c>
      <c r="Z20" s="397">
        <f>X20+Y20</f>
        <v>1400000</v>
      </c>
      <c r="AA20" s="397"/>
      <c r="AB20" s="31"/>
    </row>
    <row r="21" spans="1:28" ht="98.25" customHeight="1">
      <c r="A21" s="401" t="s">
        <v>597</v>
      </c>
      <c r="B21" s="268" t="s">
        <v>598</v>
      </c>
      <c r="C21" s="20"/>
      <c r="D21" s="41"/>
      <c r="E21" s="41"/>
      <c r="F21" s="41"/>
      <c r="G21" s="41"/>
      <c r="H21" s="41"/>
      <c r="I21" s="275" t="s">
        <v>596</v>
      </c>
      <c r="J21" s="276" t="s">
        <v>53</v>
      </c>
      <c r="K21" s="276" t="s">
        <v>53</v>
      </c>
      <c r="L21" s="398" t="s">
        <v>53</v>
      </c>
      <c r="M21" s="398" t="s">
        <v>53</v>
      </c>
      <c r="N21" s="398" t="s">
        <v>53</v>
      </c>
      <c r="O21" s="398" t="s">
        <v>53</v>
      </c>
      <c r="P21" s="398" t="s">
        <v>53</v>
      </c>
      <c r="Q21" s="398" t="s">
        <v>53</v>
      </c>
      <c r="R21" s="400" t="s">
        <v>593</v>
      </c>
      <c r="S21" s="26">
        <v>100000</v>
      </c>
      <c r="T21" s="26">
        <v>0</v>
      </c>
      <c r="U21" s="397">
        <f>S21+T21</f>
        <v>100000</v>
      </c>
      <c r="V21" s="397"/>
      <c r="W21" s="31"/>
      <c r="X21" s="397">
        <v>400000</v>
      </c>
      <c r="Y21" s="397">
        <v>500000</v>
      </c>
      <c r="Z21" s="397">
        <f aca="true" t="shared" si="1" ref="Z21:Z35">X21+Y21</f>
        <v>900000</v>
      </c>
      <c r="AA21" s="397">
        <v>500000</v>
      </c>
      <c r="AB21" s="31"/>
    </row>
    <row r="22" spans="1:28" ht="94.5" customHeight="1">
      <c r="A22" s="401" t="s">
        <v>599</v>
      </c>
      <c r="B22" s="277" t="s">
        <v>600</v>
      </c>
      <c r="C22" s="20"/>
      <c r="D22" s="41"/>
      <c r="E22" s="41"/>
      <c r="F22" s="41"/>
      <c r="G22" s="41"/>
      <c r="H22" s="41"/>
      <c r="I22" s="275" t="s">
        <v>601</v>
      </c>
      <c r="J22" s="276" t="s">
        <v>53</v>
      </c>
      <c r="K22" s="276" t="s">
        <v>53</v>
      </c>
      <c r="L22" s="398" t="s">
        <v>53</v>
      </c>
      <c r="M22" s="398" t="s">
        <v>53</v>
      </c>
      <c r="N22" s="398" t="s">
        <v>53</v>
      </c>
      <c r="O22" s="398" t="s">
        <v>53</v>
      </c>
      <c r="P22" s="398" t="s">
        <v>53</v>
      </c>
      <c r="Q22" s="398" t="s">
        <v>53</v>
      </c>
      <c r="R22" s="400" t="s">
        <v>593</v>
      </c>
      <c r="S22" s="26">
        <v>200000</v>
      </c>
      <c r="T22" s="26">
        <v>0</v>
      </c>
      <c r="U22" s="397">
        <f>S22+T22</f>
        <v>200000</v>
      </c>
      <c r="V22" s="397"/>
      <c r="W22" s="31"/>
      <c r="X22" s="397">
        <v>100000</v>
      </c>
      <c r="Y22" s="397">
        <v>500000</v>
      </c>
      <c r="Z22" s="397">
        <f t="shared" si="1"/>
        <v>600000</v>
      </c>
      <c r="AA22" s="397"/>
      <c r="AB22" s="31"/>
    </row>
    <row r="23" spans="1:28" ht="97.5" customHeight="1">
      <c r="A23" s="401" t="s">
        <v>602</v>
      </c>
      <c r="B23" s="277" t="s">
        <v>603</v>
      </c>
      <c r="C23" s="20"/>
      <c r="D23" s="41"/>
      <c r="E23" s="41"/>
      <c r="F23" s="41"/>
      <c r="G23" s="41"/>
      <c r="H23" s="41"/>
      <c r="I23" s="275" t="s">
        <v>206</v>
      </c>
      <c r="J23" s="276"/>
      <c r="K23" s="276"/>
      <c r="L23" s="398"/>
      <c r="M23" s="398" t="s">
        <v>53</v>
      </c>
      <c r="N23" s="398" t="s">
        <v>53</v>
      </c>
      <c r="O23" s="398" t="s">
        <v>53</v>
      </c>
      <c r="P23" s="398"/>
      <c r="Q23" s="398"/>
      <c r="R23" s="400" t="s">
        <v>593</v>
      </c>
      <c r="S23" s="26"/>
      <c r="T23" s="26"/>
      <c r="U23" s="397"/>
      <c r="V23" s="397"/>
      <c r="W23" s="31"/>
      <c r="X23" s="397">
        <v>10000</v>
      </c>
      <c r="Y23" s="397"/>
      <c r="Z23" s="397">
        <v>10000</v>
      </c>
      <c r="AA23" s="397"/>
      <c r="AB23" s="31"/>
    </row>
    <row r="24" spans="1:28" ht="70.5" customHeight="1">
      <c r="A24" s="401" t="s">
        <v>604</v>
      </c>
      <c r="B24" s="277" t="s">
        <v>605</v>
      </c>
      <c r="C24" s="20"/>
      <c r="D24" s="41"/>
      <c r="E24" s="41"/>
      <c r="F24" s="41"/>
      <c r="G24" s="41"/>
      <c r="H24" s="41"/>
      <c r="I24" s="275" t="s">
        <v>206</v>
      </c>
      <c r="J24" s="276"/>
      <c r="K24" s="276"/>
      <c r="L24" s="398"/>
      <c r="M24" s="398" t="s">
        <v>53</v>
      </c>
      <c r="N24" s="398" t="s">
        <v>53</v>
      </c>
      <c r="O24" s="398" t="s">
        <v>53</v>
      </c>
      <c r="P24" s="398"/>
      <c r="Q24" s="398"/>
      <c r="R24" s="400" t="s">
        <v>606</v>
      </c>
      <c r="S24" s="26">
        <v>20000</v>
      </c>
      <c r="T24" s="26">
        <v>0</v>
      </c>
      <c r="U24" s="397">
        <f>S24+T24</f>
        <v>20000</v>
      </c>
      <c r="V24" s="397"/>
      <c r="W24" s="31"/>
      <c r="X24" s="397">
        <v>10000</v>
      </c>
      <c r="Y24" s="397"/>
      <c r="Z24" s="397">
        <f t="shared" si="1"/>
        <v>10000</v>
      </c>
      <c r="AA24" s="397"/>
      <c r="AB24" s="31"/>
    </row>
    <row r="25" spans="1:28" ht="87" customHeight="1">
      <c r="A25" s="401" t="s">
        <v>607</v>
      </c>
      <c r="B25" s="277" t="s">
        <v>608</v>
      </c>
      <c r="C25" s="20"/>
      <c r="D25" s="41"/>
      <c r="E25" s="41"/>
      <c r="F25" s="41"/>
      <c r="G25" s="41"/>
      <c r="H25" s="41"/>
      <c r="I25" s="275" t="s">
        <v>206</v>
      </c>
      <c r="J25" s="276" t="s">
        <v>53</v>
      </c>
      <c r="K25" s="276" t="s">
        <v>53</v>
      </c>
      <c r="L25" s="398" t="s">
        <v>53</v>
      </c>
      <c r="M25" s="398" t="s">
        <v>53</v>
      </c>
      <c r="N25" s="398" t="s">
        <v>53</v>
      </c>
      <c r="O25" s="398" t="s">
        <v>53</v>
      </c>
      <c r="P25" s="398" t="s">
        <v>53</v>
      </c>
      <c r="Q25" s="398" t="s">
        <v>53</v>
      </c>
      <c r="R25" s="400" t="s">
        <v>609</v>
      </c>
      <c r="S25" s="26">
        <v>50000</v>
      </c>
      <c r="T25" s="26">
        <v>0</v>
      </c>
      <c r="U25" s="397">
        <f>S25+T25</f>
        <v>50000</v>
      </c>
      <c r="V25" s="397"/>
      <c r="W25" s="31"/>
      <c r="X25" s="397">
        <v>200000</v>
      </c>
      <c r="Y25" s="397"/>
      <c r="Z25" s="397">
        <f t="shared" si="1"/>
        <v>200000</v>
      </c>
      <c r="AA25" s="397"/>
      <c r="AB25" s="31"/>
    </row>
    <row r="26" spans="1:28" ht="218.25" customHeight="1">
      <c r="A26" s="401" t="s">
        <v>610</v>
      </c>
      <c r="B26" s="274" t="s">
        <v>611</v>
      </c>
      <c r="C26" s="278" t="s">
        <v>612</v>
      </c>
      <c r="D26" s="274"/>
      <c r="E26" s="274"/>
      <c r="F26" s="279" t="s">
        <v>613</v>
      </c>
      <c r="G26" s="279"/>
      <c r="H26" s="274"/>
      <c r="I26" s="398" t="s">
        <v>614</v>
      </c>
      <c r="J26" s="398" t="s">
        <v>53</v>
      </c>
      <c r="K26" s="398" t="s">
        <v>53</v>
      </c>
      <c r="L26" s="398" t="s">
        <v>53</v>
      </c>
      <c r="M26" s="398" t="s">
        <v>53</v>
      </c>
      <c r="N26" s="398" t="s">
        <v>53</v>
      </c>
      <c r="O26" s="398" t="s">
        <v>53</v>
      </c>
      <c r="P26" s="398" t="s">
        <v>53</v>
      </c>
      <c r="Q26" s="398" t="s">
        <v>53</v>
      </c>
      <c r="R26" s="280" t="s">
        <v>615</v>
      </c>
      <c r="S26" s="26"/>
      <c r="T26" s="26"/>
      <c r="U26" s="397"/>
      <c r="V26" s="397"/>
      <c r="W26" s="31"/>
      <c r="X26" s="397"/>
      <c r="Y26" s="397"/>
      <c r="Z26" s="397">
        <f t="shared" si="1"/>
        <v>0</v>
      </c>
      <c r="AA26" s="397"/>
      <c r="AB26" s="31"/>
    </row>
    <row r="27" spans="1:28" ht="114.75" customHeight="1">
      <c r="A27" s="401" t="s">
        <v>616</v>
      </c>
      <c r="B27" s="402" t="s">
        <v>795</v>
      </c>
      <c r="C27" s="3"/>
      <c r="D27" s="41"/>
      <c r="E27" s="41"/>
      <c r="F27" s="41"/>
      <c r="G27" s="41"/>
      <c r="H27" s="41"/>
      <c r="I27" s="281" t="s">
        <v>614</v>
      </c>
      <c r="J27" s="282" t="s">
        <v>53</v>
      </c>
      <c r="K27" s="282" t="s">
        <v>53</v>
      </c>
      <c r="L27" s="282" t="s">
        <v>54</v>
      </c>
      <c r="M27" s="282" t="s">
        <v>54</v>
      </c>
      <c r="N27" s="282" t="s">
        <v>54</v>
      </c>
      <c r="O27" s="282" t="s">
        <v>54</v>
      </c>
      <c r="P27" s="282" t="s">
        <v>54</v>
      </c>
      <c r="Q27" s="282" t="s">
        <v>54</v>
      </c>
      <c r="R27" s="280" t="s">
        <v>615</v>
      </c>
      <c r="S27" s="26">
        <v>200000</v>
      </c>
      <c r="T27" s="26">
        <v>0</v>
      </c>
      <c r="U27" s="397">
        <f>S27+T27</f>
        <v>200000</v>
      </c>
      <c r="V27" s="397"/>
      <c r="W27" s="31"/>
      <c r="X27" s="31">
        <v>1000000</v>
      </c>
      <c r="Y27" s="397"/>
      <c r="Z27" s="397">
        <v>1500000</v>
      </c>
      <c r="AA27" s="397"/>
      <c r="AB27" s="31"/>
    </row>
    <row r="28" spans="1:28" ht="78.75" customHeight="1">
      <c r="A28" s="401" t="s">
        <v>617</v>
      </c>
      <c r="B28" s="402" t="s">
        <v>618</v>
      </c>
      <c r="C28" s="3"/>
      <c r="D28" s="41"/>
      <c r="E28" s="41"/>
      <c r="F28" s="41"/>
      <c r="G28" s="41"/>
      <c r="H28" s="41"/>
      <c r="I28" s="275" t="s">
        <v>619</v>
      </c>
      <c r="J28" s="282"/>
      <c r="K28" s="282"/>
      <c r="L28" s="282"/>
      <c r="M28" s="282"/>
      <c r="N28" s="282" t="s">
        <v>53</v>
      </c>
      <c r="O28" s="282" t="s">
        <v>53</v>
      </c>
      <c r="P28" s="282" t="s">
        <v>53</v>
      </c>
      <c r="Q28" s="282" t="s">
        <v>53</v>
      </c>
      <c r="R28" s="280" t="s">
        <v>615</v>
      </c>
      <c r="S28" s="26"/>
      <c r="T28" s="26"/>
      <c r="U28" s="397"/>
      <c r="V28" s="397"/>
      <c r="W28" s="31"/>
      <c r="X28" s="31">
        <v>300000</v>
      </c>
      <c r="Y28" s="397"/>
      <c r="Z28" s="397">
        <f t="shared" si="1"/>
        <v>300000</v>
      </c>
      <c r="AA28" s="397"/>
      <c r="AB28" s="31"/>
    </row>
    <row r="29" spans="1:28" ht="113.25" customHeight="1">
      <c r="A29" s="401" t="s">
        <v>620</v>
      </c>
      <c r="B29" s="402" t="s">
        <v>621</v>
      </c>
      <c r="C29" s="3"/>
      <c r="D29" s="41"/>
      <c r="E29" s="41"/>
      <c r="F29" s="41"/>
      <c r="G29" s="41"/>
      <c r="H29" s="41"/>
      <c r="I29" s="275" t="s">
        <v>622</v>
      </c>
      <c r="J29" s="282" t="s">
        <v>53</v>
      </c>
      <c r="K29" s="282" t="s">
        <v>53</v>
      </c>
      <c r="L29" s="282" t="s">
        <v>53</v>
      </c>
      <c r="M29" s="282" t="s">
        <v>53</v>
      </c>
      <c r="N29" s="282" t="s">
        <v>53</v>
      </c>
      <c r="O29" s="282" t="s">
        <v>53</v>
      </c>
      <c r="P29" s="282" t="s">
        <v>53</v>
      </c>
      <c r="Q29" s="282" t="s">
        <v>53</v>
      </c>
      <c r="R29" s="280" t="s">
        <v>623</v>
      </c>
      <c r="S29" s="26"/>
      <c r="T29" s="26">
        <v>850000</v>
      </c>
      <c r="U29" s="397">
        <v>0</v>
      </c>
      <c r="V29" s="397">
        <f>T29+U29</f>
        <v>850000</v>
      </c>
      <c r="W29" s="31"/>
      <c r="X29" s="31"/>
      <c r="Y29" s="31">
        <v>1000000</v>
      </c>
      <c r="Z29" s="397">
        <f t="shared" si="1"/>
        <v>1000000</v>
      </c>
      <c r="AA29" s="397"/>
      <c r="AB29" s="31"/>
    </row>
    <row r="30" spans="1:28" ht="70.5" customHeight="1">
      <c r="A30" s="401" t="s">
        <v>624</v>
      </c>
      <c r="B30" s="402" t="s">
        <v>625</v>
      </c>
      <c r="C30" s="3"/>
      <c r="D30" s="41"/>
      <c r="E30" s="41"/>
      <c r="F30" s="41"/>
      <c r="G30" s="41"/>
      <c r="H30" s="41"/>
      <c r="I30" s="275" t="s">
        <v>206</v>
      </c>
      <c r="J30" s="398"/>
      <c r="K30" s="282"/>
      <c r="L30" s="282" t="s">
        <v>53</v>
      </c>
      <c r="M30" s="282" t="s">
        <v>53</v>
      </c>
      <c r="N30" s="282" t="s">
        <v>53</v>
      </c>
      <c r="O30" s="282" t="s">
        <v>53</v>
      </c>
      <c r="P30" s="282" t="s">
        <v>53</v>
      </c>
      <c r="Q30" s="282" t="s">
        <v>53</v>
      </c>
      <c r="R30" s="400" t="s">
        <v>626</v>
      </c>
      <c r="S30" s="26">
        <v>10000</v>
      </c>
      <c r="T30" s="26">
        <v>0</v>
      </c>
      <c r="U30" s="397">
        <f>S30+T30</f>
        <v>10000</v>
      </c>
      <c r="V30" s="397"/>
      <c r="W30" s="31"/>
      <c r="X30" s="31">
        <v>10000</v>
      </c>
      <c r="Y30" s="397"/>
      <c r="Z30" s="397">
        <f t="shared" si="1"/>
        <v>10000</v>
      </c>
      <c r="AA30" s="397"/>
      <c r="AB30" s="31"/>
    </row>
    <row r="31" spans="1:28" ht="80.25" customHeight="1">
      <c r="A31" s="401" t="s">
        <v>627</v>
      </c>
      <c r="B31" s="402" t="s">
        <v>628</v>
      </c>
      <c r="C31" s="3"/>
      <c r="D31" s="41"/>
      <c r="E31" s="41"/>
      <c r="F31" s="41"/>
      <c r="G31" s="41"/>
      <c r="H31" s="41"/>
      <c r="I31" s="275" t="s">
        <v>629</v>
      </c>
      <c r="J31" s="398"/>
      <c r="K31" s="398"/>
      <c r="L31" s="282" t="s">
        <v>53</v>
      </c>
      <c r="M31" s="282" t="s">
        <v>53</v>
      </c>
      <c r="N31" s="282" t="s">
        <v>53</v>
      </c>
      <c r="O31" s="282" t="s">
        <v>53</v>
      </c>
      <c r="P31" s="282" t="s">
        <v>53</v>
      </c>
      <c r="Q31" s="282" t="s">
        <v>53</v>
      </c>
      <c r="R31" s="283" t="s">
        <v>630</v>
      </c>
      <c r="S31" s="26">
        <v>50000</v>
      </c>
      <c r="T31" s="26">
        <v>0</v>
      </c>
      <c r="U31" s="397">
        <f>S31+T31</f>
        <v>50000</v>
      </c>
      <c r="V31" s="397"/>
      <c r="W31" s="31"/>
      <c r="X31" s="31">
        <v>100000</v>
      </c>
      <c r="Y31" s="397">
        <v>500000</v>
      </c>
      <c r="Z31" s="397">
        <f t="shared" si="1"/>
        <v>600000</v>
      </c>
      <c r="AA31" s="397"/>
      <c r="AB31" s="31"/>
    </row>
    <row r="32" spans="1:28" ht="65.25" customHeight="1">
      <c r="A32" s="401" t="s">
        <v>631</v>
      </c>
      <c r="B32" s="284" t="s">
        <v>632</v>
      </c>
      <c r="C32" s="3"/>
      <c r="D32" s="41"/>
      <c r="E32" s="41"/>
      <c r="F32" s="41"/>
      <c r="G32" s="41"/>
      <c r="H32" s="41"/>
      <c r="I32" s="275" t="s">
        <v>206</v>
      </c>
      <c r="J32" s="282" t="s">
        <v>53</v>
      </c>
      <c r="K32" s="282" t="s">
        <v>53</v>
      </c>
      <c r="L32" s="282" t="s">
        <v>53</v>
      </c>
      <c r="M32" s="282" t="s">
        <v>53</v>
      </c>
      <c r="N32" s="282" t="s">
        <v>53</v>
      </c>
      <c r="O32" s="282" t="s">
        <v>53</v>
      </c>
      <c r="P32" s="282" t="s">
        <v>53</v>
      </c>
      <c r="Q32" s="282" t="s">
        <v>53</v>
      </c>
      <c r="R32" s="283" t="s">
        <v>633</v>
      </c>
      <c r="S32" s="26">
        <v>50000</v>
      </c>
      <c r="T32" s="26">
        <v>0</v>
      </c>
      <c r="U32" s="397">
        <f>S32+T32</f>
        <v>50000</v>
      </c>
      <c r="V32" s="397"/>
      <c r="W32" s="31"/>
      <c r="X32" s="31">
        <v>50000</v>
      </c>
      <c r="Y32" s="397"/>
      <c r="Z32" s="397">
        <f t="shared" si="1"/>
        <v>50000</v>
      </c>
      <c r="AA32" s="397"/>
      <c r="AB32" s="31"/>
    </row>
    <row r="33" spans="1:28" ht="96" customHeight="1">
      <c r="A33" s="401" t="s">
        <v>634</v>
      </c>
      <c r="B33" s="274" t="s">
        <v>635</v>
      </c>
      <c r="C33" s="274" t="s">
        <v>636</v>
      </c>
      <c r="D33" s="285"/>
      <c r="E33" s="285"/>
      <c r="F33" s="286">
        <v>97500</v>
      </c>
      <c r="G33" s="285"/>
      <c r="H33" s="285"/>
      <c r="I33" s="274" t="s">
        <v>586</v>
      </c>
      <c r="J33" s="282" t="s">
        <v>53</v>
      </c>
      <c r="K33" s="282" t="s">
        <v>53</v>
      </c>
      <c r="L33" s="282" t="s">
        <v>53</v>
      </c>
      <c r="M33" s="282" t="s">
        <v>53</v>
      </c>
      <c r="N33" s="282" t="s">
        <v>53</v>
      </c>
      <c r="O33" s="282" t="s">
        <v>53</v>
      </c>
      <c r="P33" s="282" t="s">
        <v>53</v>
      </c>
      <c r="Q33" s="282" t="s">
        <v>53</v>
      </c>
      <c r="R33" s="274" t="s">
        <v>637</v>
      </c>
      <c r="S33" s="274"/>
      <c r="T33" s="274"/>
      <c r="U33" s="274"/>
      <c r="V33" s="274"/>
      <c r="W33" s="274">
        <f>+T33-V33</f>
        <v>0</v>
      </c>
      <c r="X33" s="274"/>
      <c r="Y33" s="274"/>
      <c r="Z33" s="274"/>
      <c r="AA33" s="274"/>
      <c r="AB33" s="274">
        <f>+Y33-AA33</f>
        <v>0</v>
      </c>
    </row>
    <row r="34" spans="1:28" ht="98.25" customHeight="1">
      <c r="A34" s="401" t="s">
        <v>638</v>
      </c>
      <c r="B34" s="7" t="s">
        <v>639</v>
      </c>
      <c r="C34" s="3"/>
      <c r="D34" s="43"/>
      <c r="E34" s="43"/>
      <c r="F34" s="43"/>
      <c r="G34" s="43"/>
      <c r="H34" s="43"/>
      <c r="I34" s="194" t="s">
        <v>586</v>
      </c>
      <c r="J34" s="282" t="s">
        <v>53</v>
      </c>
      <c r="K34" s="282" t="s">
        <v>53</v>
      </c>
      <c r="L34" s="282" t="s">
        <v>53</v>
      </c>
      <c r="M34" s="282" t="s">
        <v>53</v>
      </c>
      <c r="N34" s="282" t="s">
        <v>53</v>
      </c>
      <c r="O34" s="282" t="s">
        <v>53</v>
      </c>
      <c r="P34" s="282" t="s">
        <v>53</v>
      </c>
      <c r="Q34" s="282" t="s">
        <v>53</v>
      </c>
      <c r="R34" s="63" t="s">
        <v>640</v>
      </c>
      <c r="S34" s="28">
        <v>600000</v>
      </c>
      <c r="T34" s="28"/>
      <c r="U34" s="28">
        <f>S34+T34</f>
        <v>600000</v>
      </c>
      <c r="V34" s="28"/>
      <c r="W34" s="29"/>
      <c r="X34" s="28">
        <v>200000</v>
      </c>
      <c r="Y34" s="28"/>
      <c r="Z34" s="397">
        <f t="shared" si="1"/>
        <v>200000</v>
      </c>
      <c r="AA34" s="28"/>
      <c r="AB34" s="29"/>
    </row>
    <row r="35" spans="1:28" ht="96" customHeight="1">
      <c r="A35" s="401" t="s">
        <v>641</v>
      </c>
      <c r="B35" s="7" t="s">
        <v>642</v>
      </c>
      <c r="C35" s="3"/>
      <c r="D35" s="43"/>
      <c r="E35" s="43"/>
      <c r="F35" s="43"/>
      <c r="G35" s="43"/>
      <c r="H35" s="43"/>
      <c r="I35" s="287" t="s">
        <v>586</v>
      </c>
      <c r="J35" s="282" t="s">
        <v>53</v>
      </c>
      <c r="K35" s="282" t="s">
        <v>53</v>
      </c>
      <c r="L35" s="282" t="s">
        <v>53</v>
      </c>
      <c r="M35" s="282" t="s">
        <v>53</v>
      </c>
      <c r="N35" s="282" t="s">
        <v>53</v>
      </c>
      <c r="O35" s="282" t="s">
        <v>53</v>
      </c>
      <c r="P35" s="282" t="s">
        <v>53</v>
      </c>
      <c r="Q35" s="282" t="s">
        <v>53</v>
      </c>
      <c r="R35" s="63" t="s">
        <v>640</v>
      </c>
      <c r="S35" s="28"/>
      <c r="T35" s="28"/>
      <c r="U35" s="28"/>
      <c r="V35" s="28"/>
      <c r="W35" s="29"/>
      <c r="X35" s="28">
        <v>100000</v>
      </c>
      <c r="Y35" s="28"/>
      <c r="Z35" s="397">
        <f t="shared" si="1"/>
        <v>100000</v>
      </c>
      <c r="AA35" s="28"/>
      <c r="AB35" s="29"/>
    </row>
    <row r="36" spans="1:28" ht="96" customHeight="1">
      <c r="A36" s="529" t="s">
        <v>643</v>
      </c>
      <c r="B36" s="437" t="s">
        <v>644</v>
      </c>
      <c r="C36" s="38" t="s">
        <v>645</v>
      </c>
      <c r="D36" s="9">
        <v>35</v>
      </c>
      <c r="E36" s="9">
        <v>25</v>
      </c>
      <c r="F36" s="9">
        <v>20</v>
      </c>
      <c r="G36" s="9">
        <v>17</v>
      </c>
      <c r="H36" s="9">
        <v>15</v>
      </c>
      <c r="I36" s="9" t="s">
        <v>646</v>
      </c>
      <c r="J36" s="35"/>
      <c r="K36" s="35"/>
      <c r="L36" s="35"/>
      <c r="M36" s="35"/>
      <c r="N36" s="265"/>
      <c r="O36" s="265"/>
      <c r="P36" s="265"/>
      <c r="Q36" s="265"/>
      <c r="R36" s="9"/>
      <c r="S36" s="405">
        <f>SUM(S39:S49)</f>
        <v>425000</v>
      </c>
      <c r="T36" s="405">
        <f>SUM(T39:T49)</f>
        <v>0</v>
      </c>
      <c r="U36" s="405">
        <f>S36+T36</f>
        <v>425000</v>
      </c>
      <c r="V36" s="405">
        <f>SUBTOTAL(9,V41:V45)</f>
        <v>0</v>
      </c>
      <c r="W36" s="405">
        <f>+T36-V36</f>
        <v>0</v>
      </c>
      <c r="X36" s="405">
        <f>SUM(X39:X49)</f>
        <v>530000</v>
      </c>
      <c r="Y36" s="405">
        <f>SUM(Y39:Y49)</f>
        <v>0</v>
      </c>
      <c r="Z36" s="405">
        <f>X36+Y36</f>
        <v>530000</v>
      </c>
      <c r="AA36" s="405">
        <f>SUBTOTAL(9,AA41:AA45)</f>
        <v>0</v>
      </c>
      <c r="AB36" s="405">
        <f>+Y36-AA36</f>
        <v>0</v>
      </c>
    </row>
    <row r="37" spans="1:28" ht="132" customHeight="1">
      <c r="A37" s="530"/>
      <c r="B37" s="437"/>
      <c r="C37" s="38" t="s">
        <v>647</v>
      </c>
      <c r="D37" s="9">
        <v>1200000</v>
      </c>
      <c r="E37" s="9">
        <v>1200000</v>
      </c>
      <c r="F37" s="9">
        <v>1200000</v>
      </c>
      <c r="G37" s="9">
        <v>1200000</v>
      </c>
      <c r="H37" s="9">
        <v>1200000</v>
      </c>
      <c r="I37" s="9" t="s">
        <v>586</v>
      </c>
      <c r="J37" s="35"/>
      <c r="K37" s="35"/>
      <c r="L37" s="35"/>
      <c r="M37" s="35"/>
      <c r="N37" s="266"/>
      <c r="O37" s="266"/>
      <c r="P37" s="266"/>
      <c r="Q37" s="266"/>
      <c r="R37" s="9"/>
      <c r="S37" s="405"/>
      <c r="T37" s="405"/>
      <c r="U37" s="405"/>
      <c r="V37" s="405"/>
      <c r="W37" s="405"/>
      <c r="X37" s="405"/>
      <c r="Y37" s="405"/>
      <c r="Z37" s="405"/>
      <c r="AA37" s="405"/>
      <c r="AB37" s="405"/>
    </row>
    <row r="38" spans="1:28" ht="127.5" customHeight="1">
      <c r="A38" s="531"/>
      <c r="B38" s="437"/>
      <c r="C38" s="38" t="s">
        <v>648</v>
      </c>
      <c r="D38" s="9" t="s">
        <v>649</v>
      </c>
      <c r="E38" s="9" t="s">
        <v>649</v>
      </c>
      <c r="F38" s="9" t="s">
        <v>649</v>
      </c>
      <c r="G38" s="9" t="s">
        <v>649</v>
      </c>
      <c r="H38" s="9" t="s">
        <v>649</v>
      </c>
      <c r="I38" s="9" t="s">
        <v>586</v>
      </c>
      <c r="J38" s="35"/>
      <c r="K38" s="35"/>
      <c r="L38" s="35"/>
      <c r="M38" s="35"/>
      <c r="N38" s="266"/>
      <c r="O38" s="266"/>
      <c r="P38" s="266"/>
      <c r="Q38" s="266"/>
      <c r="R38" s="9"/>
      <c r="S38" s="405"/>
      <c r="T38" s="405"/>
      <c r="U38" s="405"/>
      <c r="V38" s="405"/>
      <c r="W38" s="405"/>
      <c r="X38" s="405"/>
      <c r="Y38" s="405"/>
      <c r="Z38" s="405"/>
      <c r="AA38" s="405"/>
      <c r="AB38" s="405"/>
    </row>
    <row r="39" spans="1:28" ht="81.75" customHeight="1">
      <c r="A39" s="410" t="s">
        <v>650</v>
      </c>
      <c r="B39" s="288" t="s">
        <v>651</v>
      </c>
      <c r="C39" s="289" t="s">
        <v>652</v>
      </c>
      <c r="D39" s="288"/>
      <c r="E39" s="288"/>
      <c r="F39" s="288">
        <v>20</v>
      </c>
      <c r="G39" s="288"/>
      <c r="H39" s="288"/>
      <c r="I39" s="288" t="s">
        <v>622</v>
      </c>
      <c r="J39" s="35"/>
      <c r="K39" s="35"/>
      <c r="L39" s="35"/>
      <c r="M39" s="35"/>
      <c r="N39" s="265"/>
      <c r="O39" s="265"/>
      <c r="P39" s="265"/>
      <c r="Q39" s="265"/>
      <c r="R39" s="288" t="s">
        <v>653</v>
      </c>
      <c r="S39" s="288"/>
      <c r="T39" s="288"/>
      <c r="U39" s="288"/>
      <c r="V39" s="288"/>
      <c r="W39" s="288"/>
      <c r="X39" s="288"/>
      <c r="Y39" s="288"/>
      <c r="Z39" s="288"/>
      <c r="AA39" s="288"/>
      <c r="AB39" s="288"/>
    </row>
    <row r="40" spans="1:28" ht="66.75" customHeight="1">
      <c r="A40" s="410" t="s">
        <v>654</v>
      </c>
      <c r="B40" s="277" t="s">
        <v>655</v>
      </c>
      <c r="C40" s="290"/>
      <c r="D40" s="43"/>
      <c r="E40" s="43"/>
      <c r="F40" s="43"/>
      <c r="G40" s="43"/>
      <c r="H40" s="43"/>
      <c r="I40" s="291" t="s">
        <v>586</v>
      </c>
      <c r="J40" s="35"/>
      <c r="K40" s="35"/>
      <c r="L40" s="35"/>
      <c r="M40" s="35"/>
      <c r="N40" s="266"/>
      <c r="O40" s="266"/>
      <c r="P40" s="266"/>
      <c r="Q40" s="266"/>
      <c r="R40" s="288" t="s">
        <v>656</v>
      </c>
      <c r="S40" s="29"/>
      <c r="T40" s="29"/>
      <c r="U40" s="29"/>
      <c r="V40" s="29"/>
      <c r="W40" s="29"/>
      <c r="X40" s="29">
        <v>150000</v>
      </c>
      <c r="Y40" s="29"/>
      <c r="Z40" s="397">
        <f>X40+Y40</f>
        <v>150000</v>
      </c>
      <c r="AA40" s="29"/>
      <c r="AB40" s="29"/>
    </row>
    <row r="41" spans="1:28" ht="114" customHeight="1">
      <c r="A41" s="2" t="s">
        <v>657</v>
      </c>
      <c r="B41" s="274" t="s">
        <v>658</v>
      </c>
      <c r="C41" s="288" t="s">
        <v>659</v>
      </c>
      <c r="D41" s="274"/>
      <c r="E41" s="274"/>
      <c r="F41" s="274">
        <v>1200000</v>
      </c>
      <c r="G41" s="274"/>
      <c r="H41" s="274"/>
      <c r="I41" s="274" t="s">
        <v>586</v>
      </c>
      <c r="J41" s="282" t="s">
        <v>53</v>
      </c>
      <c r="K41" s="282" t="s">
        <v>53</v>
      </c>
      <c r="L41" s="282" t="s">
        <v>53</v>
      </c>
      <c r="M41" s="282" t="s">
        <v>53</v>
      </c>
      <c r="N41" s="282" t="s">
        <v>53</v>
      </c>
      <c r="O41" s="282" t="s">
        <v>53</v>
      </c>
      <c r="P41" s="282" t="s">
        <v>53</v>
      </c>
      <c r="Q41" s="282" t="s">
        <v>53</v>
      </c>
      <c r="R41" s="274" t="s">
        <v>660</v>
      </c>
      <c r="S41" s="274"/>
      <c r="T41" s="274"/>
      <c r="U41" s="274"/>
      <c r="V41" s="274"/>
      <c r="W41" s="274">
        <f>+T41-V41</f>
        <v>0</v>
      </c>
      <c r="X41" s="274"/>
      <c r="Y41" s="274"/>
      <c r="Z41" s="274"/>
      <c r="AA41" s="274"/>
      <c r="AB41" s="274">
        <f>+Y41-AA41</f>
        <v>0</v>
      </c>
    </row>
    <row r="42" spans="1:28" ht="96" customHeight="1">
      <c r="A42" s="2" t="s">
        <v>661</v>
      </c>
      <c r="B42" s="7" t="s">
        <v>796</v>
      </c>
      <c r="C42" s="268"/>
      <c r="D42" s="292"/>
      <c r="E42" s="292"/>
      <c r="F42" s="292"/>
      <c r="G42" s="292"/>
      <c r="H42" s="292"/>
      <c r="I42" s="287" t="s">
        <v>586</v>
      </c>
      <c r="J42" s="282" t="s">
        <v>53</v>
      </c>
      <c r="K42" s="282" t="s">
        <v>53</v>
      </c>
      <c r="L42" s="282" t="s">
        <v>53</v>
      </c>
      <c r="M42" s="282" t="s">
        <v>53</v>
      </c>
      <c r="N42" s="282" t="s">
        <v>53</v>
      </c>
      <c r="O42" s="282" t="s">
        <v>53</v>
      </c>
      <c r="P42" s="282" t="s">
        <v>53</v>
      </c>
      <c r="Q42" s="282" t="s">
        <v>53</v>
      </c>
      <c r="R42" s="63" t="s">
        <v>660</v>
      </c>
      <c r="S42" s="293">
        <v>150000</v>
      </c>
      <c r="T42" s="67"/>
      <c r="U42" s="293">
        <f>T42+S42</f>
        <v>150000</v>
      </c>
      <c r="V42" s="67"/>
      <c r="W42" s="67"/>
      <c r="X42" s="293">
        <v>100000</v>
      </c>
      <c r="Y42" s="67"/>
      <c r="Z42" s="397">
        <f aca="true" t="shared" si="2" ref="Z42:Z49">X42+Y42</f>
        <v>100000</v>
      </c>
      <c r="AA42" s="67"/>
      <c r="AB42" s="67"/>
    </row>
    <row r="43" spans="1:28" ht="97.5" customHeight="1">
      <c r="A43" s="2"/>
      <c r="B43" s="7" t="s">
        <v>662</v>
      </c>
      <c r="C43" s="268"/>
      <c r="D43" s="292"/>
      <c r="E43" s="292"/>
      <c r="F43" s="292"/>
      <c r="G43" s="292"/>
      <c r="H43" s="292"/>
      <c r="I43" s="287" t="s">
        <v>601</v>
      </c>
      <c r="J43" s="287"/>
      <c r="K43" s="287"/>
      <c r="L43" s="282" t="s">
        <v>53</v>
      </c>
      <c r="M43" s="282" t="s">
        <v>53</v>
      </c>
      <c r="N43" s="282" t="s">
        <v>53</v>
      </c>
      <c r="O43" s="282" t="s">
        <v>53</v>
      </c>
      <c r="P43" s="282" t="s">
        <v>53</v>
      </c>
      <c r="Q43" s="282" t="s">
        <v>53</v>
      </c>
      <c r="R43" s="63" t="s">
        <v>660</v>
      </c>
      <c r="S43" s="293"/>
      <c r="T43" s="67"/>
      <c r="U43" s="293"/>
      <c r="V43" s="67"/>
      <c r="W43" s="67"/>
      <c r="X43" s="293">
        <v>100000</v>
      </c>
      <c r="Y43" s="67"/>
      <c r="Z43" s="397">
        <f t="shared" si="2"/>
        <v>100000</v>
      </c>
      <c r="AA43" s="67"/>
      <c r="AB43" s="67"/>
    </row>
    <row r="44" spans="1:28" ht="95.25" customHeight="1">
      <c r="A44" s="2" t="s">
        <v>661</v>
      </c>
      <c r="B44" s="7" t="s">
        <v>663</v>
      </c>
      <c r="C44" s="268"/>
      <c r="D44" s="292"/>
      <c r="E44" s="292"/>
      <c r="F44" s="292"/>
      <c r="G44" s="292"/>
      <c r="H44" s="292"/>
      <c r="I44" s="287" t="s">
        <v>586</v>
      </c>
      <c r="J44" s="287"/>
      <c r="K44" s="287"/>
      <c r="L44" s="282" t="s">
        <v>53</v>
      </c>
      <c r="M44" s="282" t="s">
        <v>53</v>
      </c>
      <c r="N44" s="282" t="s">
        <v>53</v>
      </c>
      <c r="O44" s="282" t="s">
        <v>53</v>
      </c>
      <c r="P44" s="282" t="s">
        <v>53</v>
      </c>
      <c r="Q44" s="282" t="s">
        <v>53</v>
      </c>
      <c r="R44" s="63" t="s">
        <v>664</v>
      </c>
      <c r="S44" s="26"/>
      <c r="T44" s="26"/>
      <c r="U44" s="26"/>
      <c r="V44" s="26"/>
      <c r="W44" s="27"/>
      <c r="X44" s="26">
        <v>30000</v>
      </c>
      <c r="Y44" s="26"/>
      <c r="Z44" s="397">
        <f t="shared" si="2"/>
        <v>30000</v>
      </c>
      <c r="AA44" s="26"/>
      <c r="AB44" s="27"/>
    </row>
    <row r="45" spans="1:28" ht="129" customHeight="1">
      <c r="A45" s="2" t="s">
        <v>665</v>
      </c>
      <c r="B45" s="288" t="s">
        <v>666</v>
      </c>
      <c r="C45" s="288" t="s">
        <v>797</v>
      </c>
      <c r="D45" s="294"/>
      <c r="E45" s="294"/>
      <c r="F45" s="294">
        <v>550</v>
      </c>
      <c r="G45" s="294"/>
      <c r="H45" s="294"/>
      <c r="I45" s="288" t="s">
        <v>667</v>
      </c>
      <c r="J45" s="288"/>
      <c r="K45" s="288"/>
      <c r="L45" s="288"/>
      <c r="M45" s="288"/>
      <c r="N45" s="288"/>
      <c r="O45" s="288"/>
      <c r="P45" s="288"/>
      <c r="Q45" s="288"/>
      <c r="R45" s="288" t="s">
        <v>668</v>
      </c>
      <c r="S45" s="288"/>
      <c r="T45" s="288"/>
      <c r="U45" s="288"/>
      <c r="V45" s="288"/>
      <c r="W45" s="288"/>
      <c r="X45" s="288"/>
      <c r="Y45" s="288"/>
      <c r="Z45" s="288"/>
      <c r="AA45" s="288"/>
      <c r="AB45" s="288"/>
    </row>
    <row r="46" spans="1:28" ht="78.75" customHeight="1">
      <c r="A46" s="2" t="s">
        <v>669</v>
      </c>
      <c r="B46" s="67" t="s">
        <v>798</v>
      </c>
      <c r="C46" s="61"/>
      <c r="D46" s="292"/>
      <c r="E46" s="292"/>
      <c r="F46" s="292"/>
      <c r="G46" s="292"/>
      <c r="H46" s="292"/>
      <c r="I46" s="4" t="s">
        <v>670</v>
      </c>
      <c r="J46" s="282" t="s">
        <v>53</v>
      </c>
      <c r="K46" s="282" t="s">
        <v>53</v>
      </c>
      <c r="L46" s="282" t="s">
        <v>53</v>
      </c>
      <c r="M46" s="282" t="s">
        <v>53</v>
      </c>
      <c r="N46" s="282" t="s">
        <v>53</v>
      </c>
      <c r="O46" s="282" t="s">
        <v>53</v>
      </c>
      <c r="P46" s="282" t="s">
        <v>53</v>
      </c>
      <c r="Q46" s="282" t="s">
        <v>53</v>
      </c>
      <c r="R46" s="63" t="s">
        <v>671</v>
      </c>
      <c r="S46" s="295">
        <v>25000</v>
      </c>
      <c r="T46" s="295"/>
      <c r="U46" s="296">
        <f>S46+T46</f>
        <v>25000</v>
      </c>
      <c r="V46" s="295"/>
      <c r="W46" s="297"/>
      <c r="X46" s="295">
        <v>25000</v>
      </c>
      <c r="Y46" s="295"/>
      <c r="Z46" s="397">
        <f t="shared" si="2"/>
        <v>25000</v>
      </c>
      <c r="AA46" s="295"/>
      <c r="AB46" s="297"/>
    </row>
    <row r="47" spans="1:28" ht="84.75" customHeight="1">
      <c r="A47" s="2" t="s">
        <v>672</v>
      </c>
      <c r="B47" s="67" t="s">
        <v>673</v>
      </c>
      <c r="C47" s="61"/>
      <c r="D47" s="292"/>
      <c r="E47" s="292"/>
      <c r="F47" s="292"/>
      <c r="G47" s="292"/>
      <c r="H47" s="292"/>
      <c r="I47" s="4" t="s">
        <v>674</v>
      </c>
      <c r="J47" s="282" t="s">
        <v>53</v>
      </c>
      <c r="K47" s="282" t="s">
        <v>53</v>
      </c>
      <c r="L47" s="282" t="s">
        <v>53</v>
      </c>
      <c r="M47" s="282" t="s">
        <v>53</v>
      </c>
      <c r="N47" s="282" t="s">
        <v>53</v>
      </c>
      <c r="O47" s="282" t="s">
        <v>53</v>
      </c>
      <c r="P47" s="282" t="s">
        <v>53</v>
      </c>
      <c r="Q47" s="282" t="s">
        <v>53</v>
      </c>
      <c r="R47" s="63" t="s">
        <v>675</v>
      </c>
      <c r="S47" s="298">
        <v>100000</v>
      </c>
      <c r="T47" s="298"/>
      <c r="U47" s="296">
        <f>S47+T47</f>
        <v>100000</v>
      </c>
      <c r="V47" s="295"/>
      <c r="W47" s="297"/>
      <c r="X47" s="295">
        <v>25000</v>
      </c>
      <c r="Y47" s="295"/>
      <c r="Z47" s="397">
        <f t="shared" si="2"/>
        <v>25000</v>
      </c>
      <c r="AA47" s="295"/>
      <c r="AB47" s="297"/>
    </row>
    <row r="48" spans="1:28" ht="85.5" customHeight="1">
      <c r="A48" s="2" t="s">
        <v>678</v>
      </c>
      <c r="B48" s="67" t="s">
        <v>676</v>
      </c>
      <c r="C48" s="61"/>
      <c r="D48" s="292"/>
      <c r="E48" s="292"/>
      <c r="F48" s="292"/>
      <c r="G48" s="292"/>
      <c r="H48" s="292"/>
      <c r="I48" s="4" t="s">
        <v>674</v>
      </c>
      <c r="J48" s="287"/>
      <c r="K48" s="287"/>
      <c r="L48" s="282" t="s">
        <v>53</v>
      </c>
      <c r="M48" s="282" t="s">
        <v>53</v>
      </c>
      <c r="N48" s="282" t="s">
        <v>53</v>
      </c>
      <c r="O48" s="282" t="s">
        <v>53</v>
      </c>
      <c r="P48" s="282" t="s">
        <v>53</v>
      </c>
      <c r="Q48" s="282" t="s">
        <v>53</v>
      </c>
      <c r="R48" s="63" t="s">
        <v>677</v>
      </c>
      <c r="S48" s="298">
        <v>100000</v>
      </c>
      <c r="T48" s="298"/>
      <c r="U48" s="296">
        <f>S48+T48</f>
        <v>100000</v>
      </c>
      <c r="V48" s="295"/>
      <c r="W48" s="297"/>
      <c r="X48" s="295">
        <v>50000</v>
      </c>
      <c r="Y48" s="295"/>
      <c r="Z48" s="397">
        <f t="shared" si="2"/>
        <v>50000</v>
      </c>
      <c r="AA48" s="295"/>
      <c r="AB48" s="297"/>
    </row>
    <row r="49" spans="1:28" ht="83.25" customHeight="1">
      <c r="A49" s="2" t="s">
        <v>799</v>
      </c>
      <c r="B49" s="7" t="s">
        <v>679</v>
      </c>
      <c r="C49" s="61"/>
      <c r="D49" s="292"/>
      <c r="E49" s="292"/>
      <c r="F49" s="292"/>
      <c r="G49" s="292"/>
      <c r="H49" s="292"/>
      <c r="I49" s="287" t="s">
        <v>622</v>
      </c>
      <c r="J49" s="282" t="s">
        <v>53</v>
      </c>
      <c r="K49" s="282" t="s">
        <v>53</v>
      </c>
      <c r="L49" s="282" t="s">
        <v>53</v>
      </c>
      <c r="M49" s="282" t="s">
        <v>53</v>
      </c>
      <c r="N49" s="282" t="s">
        <v>53</v>
      </c>
      <c r="O49" s="282" t="s">
        <v>53</v>
      </c>
      <c r="P49" s="282" t="s">
        <v>53</v>
      </c>
      <c r="Q49" s="282" t="s">
        <v>53</v>
      </c>
      <c r="R49" s="63" t="s">
        <v>680</v>
      </c>
      <c r="S49" s="298">
        <v>50000</v>
      </c>
      <c r="T49" s="298"/>
      <c r="U49" s="296">
        <f>S49+T49</f>
        <v>50000</v>
      </c>
      <c r="V49" s="295"/>
      <c r="W49" s="297"/>
      <c r="X49" s="295">
        <v>50000</v>
      </c>
      <c r="Y49" s="295"/>
      <c r="Z49" s="397">
        <f t="shared" si="2"/>
        <v>50000</v>
      </c>
      <c r="AA49" s="295"/>
      <c r="AB49" s="297"/>
    </row>
    <row r="50" spans="1:28" ht="15.75" customHeight="1">
      <c r="A50" s="421" t="s">
        <v>3</v>
      </c>
      <c r="B50" s="422"/>
      <c r="C50" s="422"/>
      <c r="D50" s="422"/>
      <c r="E50" s="422"/>
      <c r="F50" s="422"/>
      <c r="G50" s="422"/>
      <c r="H50" s="422"/>
      <c r="I50" s="422"/>
      <c r="J50" s="422"/>
      <c r="K50" s="422"/>
      <c r="L50" s="422"/>
      <c r="M50" s="422"/>
      <c r="N50" s="422"/>
      <c r="O50" s="422"/>
      <c r="P50" s="422"/>
      <c r="Q50" s="422"/>
      <c r="R50" s="19"/>
      <c r="S50" s="408">
        <f>S36+S15+S5</f>
        <v>1830000</v>
      </c>
      <c r="T50" s="408">
        <f>T36+T15+T5</f>
        <v>1700000</v>
      </c>
      <c r="U50" s="408">
        <f>S50+T50</f>
        <v>3530000</v>
      </c>
      <c r="V50" s="408">
        <f>V36+V15+V5</f>
        <v>850000</v>
      </c>
      <c r="W50" s="408">
        <f>W36+W15+W5</f>
        <v>850000</v>
      </c>
      <c r="X50" s="408">
        <f>X36+X15+X5</f>
        <v>3535000</v>
      </c>
      <c r="Y50" s="408">
        <f>Y36+Y15+Y5</f>
        <v>3500000</v>
      </c>
      <c r="Z50" s="408">
        <f>X50+Y50</f>
        <v>7035000</v>
      </c>
      <c r="AA50" s="408">
        <f>AA36+AA15+AA5</f>
        <v>2000000</v>
      </c>
      <c r="AB50" s="408">
        <f>AB36+AB15+AB5</f>
        <v>1500000</v>
      </c>
    </row>
  </sheetData>
  <sheetProtection/>
  <mergeCells count="19">
    <mergeCell ref="A1:AB1"/>
    <mergeCell ref="A2:A4"/>
    <mergeCell ref="B2:B4"/>
    <mergeCell ref="C2:C4"/>
    <mergeCell ref="D2:H3"/>
    <mergeCell ref="I2:I4"/>
    <mergeCell ref="J2:Q2"/>
    <mergeCell ref="R2:R4"/>
    <mergeCell ref="S2:W3"/>
    <mergeCell ref="X2:AB3"/>
    <mergeCell ref="A36:A38"/>
    <mergeCell ref="B36:B38"/>
    <mergeCell ref="A50:Q50"/>
    <mergeCell ref="J3:M3"/>
    <mergeCell ref="N3:Q3"/>
    <mergeCell ref="A5:A7"/>
    <mergeCell ref="B5:B7"/>
    <mergeCell ref="A15:A18"/>
    <mergeCell ref="B15:B18"/>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tabColor rgb="FF92D050"/>
  </sheetPr>
  <dimension ref="A1:AB26"/>
  <sheetViews>
    <sheetView zoomScale="86" zoomScaleNormal="86" zoomScalePageLayoutView="0" workbookViewId="0" topLeftCell="A16">
      <selection activeCell="D27" sqref="D27"/>
    </sheetView>
  </sheetViews>
  <sheetFormatPr defaultColWidth="9.00390625" defaultRowHeight="15.75"/>
  <cols>
    <col min="1" max="1" width="13.625" style="0" customWidth="1"/>
    <col min="2" max="2" width="70.875" style="0" customWidth="1"/>
    <col min="3" max="3" width="45.00390625" style="0" customWidth="1"/>
    <col min="4" max="4" width="17.875" style="0" customWidth="1"/>
    <col min="5" max="9" width="6.00390625" style="0" customWidth="1"/>
    <col min="10" max="13" width="0" style="0" hidden="1" customWidth="1"/>
    <col min="14" max="14" width="26.375" style="0" customWidth="1"/>
    <col min="15" max="20" width="15.875" style="0" customWidth="1"/>
    <col min="21" max="21" width="9.50390625" style="0" bestFit="1" customWidth="1"/>
    <col min="22" max="22" width="17.875" style="0" customWidth="1"/>
  </cols>
  <sheetData>
    <row r="1" spans="1:28" ht="88.5" customHeight="1">
      <c r="A1" s="443" t="s">
        <v>750</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row>
    <row r="2" spans="1:22" ht="15.75">
      <c r="A2" s="444" t="s">
        <v>2</v>
      </c>
      <c r="B2" s="444" t="s">
        <v>0</v>
      </c>
      <c r="C2" s="444" t="s">
        <v>681</v>
      </c>
      <c r="D2" s="444" t="s">
        <v>682</v>
      </c>
      <c r="E2" s="445">
        <v>2019</v>
      </c>
      <c r="F2" s="445"/>
      <c r="G2" s="445"/>
      <c r="H2" s="445"/>
      <c r="I2" s="69"/>
      <c r="J2" s="69"/>
      <c r="K2" s="69"/>
      <c r="L2" s="69"/>
      <c r="M2" s="69"/>
      <c r="N2" s="537" t="s">
        <v>683</v>
      </c>
      <c r="O2" s="444" t="s">
        <v>684</v>
      </c>
      <c r="P2" s="444"/>
      <c r="Q2" s="444"/>
      <c r="R2" s="444" t="s">
        <v>684</v>
      </c>
      <c r="S2" s="444"/>
      <c r="T2" s="444"/>
      <c r="U2" s="25"/>
      <c r="V2" s="25"/>
    </row>
    <row r="3" spans="1:22" ht="47.25">
      <c r="A3" s="444"/>
      <c r="B3" s="444"/>
      <c r="C3" s="444"/>
      <c r="D3" s="444"/>
      <c r="E3" s="68" t="s">
        <v>4</v>
      </c>
      <c r="F3" s="68" t="s">
        <v>5</v>
      </c>
      <c r="G3" s="68" t="s">
        <v>6</v>
      </c>
      <c r="H3" s="68" t="s">
        <v>7</v>
      </c>
      <c r="I3" s="68">
        <v>2019</v>
      </c>
      <c r="J3" s="68" t="s">
        <v>4</v>
      </c>
      <c r="K3" s="68" t="s">
        <v>5</v>
      </c>
      <c r="L3" s="68" t="s">
        <v>6</v>
      </c>
      <c r="M3" s="68" t="s">
        <v>7</v>
      </c>
      <c r="N3" s="537"/>
      <c r="O3" s="68" t="s">
        <v>685</v>
      </c>
      <c r="P3" s="68" t="s">
        <v>686</v>
      </c>
      <c r="Q3" s="68" t="s">
        <v>13</v>
      </c>
      <c r="R3" s="68" t="s">
        <v>685</v>
      </c>
      <c r="S3" s="68" t="s">
        <v>686</v>
      </c>
      <c r="T3" s="68" t="s">
        <v>13</v>
      </c>
      <c r="U3" s="13"/>
      <c r="V3" s="13"/>
    </row>
    <row r="4" spans="1:22" ht="15.75">
      <c r="A4" s="532" t="s">
        <v>687</v>
      </c>
      <c r="B4" s="532"/>
      <c r="C4" s="532"/>
      <c r="D4" s="532"/>
      <c r="E4" s="532"/>
      <c r="F4" s="532"/>
      <c r="G4" s="532"/>
      <c r="H4" s="532"/>
      <c r="I4" s="532"/>
      <c r="J4" s="532"/>
      <c r="K4" s="532"/>
      <c r="L4" s="532"/>
      <c r="M4" s="532"/>
      <c r="N4" s="532"/>
      <c r="O4" s="532"/>
      <c r="P4" s="532"/>
      <c r="Q4" s="532"/>
      <c r="R4" s="532"/>
      <c r="S4" s="532"/>
      <c r="T4" s="299"/>
      <c r="U4" s="1"/>
      <c r="V4" s="1"/>
    </row>
    <row r="5" spans="1:22" ht="15.75">
      <c r="A5" s="533" t="s">
        <v>688</v>
      </c>
      <c r="B5" s="534"/>
      <c r="C5" s="534"/>
      <c r="D5" s="534"/>
      <c r="E5" s="534"/>
      <c r="F5" s="534"/>
      <c r="G5" s="534"/>
      <c r="H5" s="534"/>
      <c r="I5" s="534"/>
      <c r="J5" s="534"/>
      <c r="K5" s="534"/>
      <c r="L5" s="534"/>
      <c r="M5" s="534"/>
      <c r="N5" s="534"/>
      <c r="O5" s="534"/>
      <c r="P5" s="534"/>
      <c r="Q5" s="534"/>
      <c r="R5" s="534"/>
      <c r="S5" s="534"/>
      <c r="T5" s="535"/>
      <c r="U5" s="23"/>
      <c r="V5" s="23"/>
    </row>
    <row r="6" spans="1:22" ht="84.75" customHeight="1">
      <c r="A6" s="300" t="s">
        <v>689</v>
      </c>
      <c r="B6" s="301" t="s">
        <v>690</v>
      </c>
      <c r="C6" s="302" t="s">
        <v>691</v>
      </c>
      <c r="D6" s="303" t="s">
        <v>206</v>
      </c>
      <c r="E6" s="304"/>
      <c r="F6" s="304"/>
      <c r="G6" s="304"/>
      <c r="H6" s="304"/>
      <c r="I6" s="304"/>
      <c r="J6" s="304"/>
      <c r="K6" s="304"/>
      <c r="L6" s="304"/>
      <c r="M6" s="304"/>
      <c r="N6" s="305"/>
      <c r="O6" s="306"/>
      <c r="P6" s="306"/>
      <c r="Q6" s="307">
        <v>20000</v>
      </c>
      <c r="R6" s="306"/>
      <c r="S6" s="306"/>
      <c r="T6" s="306"/>
      <c r="U6" s="23"/>
      <c r="V6" s="308" t="s">
        <v>692</v>
      </c>
    </row>
    <row r="7" spans="1:22" ht="90.75" customHeight="1">
      <c r="A7" s="300" t="s">
        <v>693</v>
      </c>
      <c r="B7" s="301" t="s">
        <v>694</v>
      </c>
      <c r="C7" s="302" t="s">
        <v>695</v>
      </c>
      <c r="D7" s="303" t="s">
        <v>206</v>
      </c>
      <c r="E7" s="304"/>
      <c r="F7" s="304"/>
      <c r="G7" s="304"/>
      <c r="H7" s="304"/>
      <c r="I7" s="304"/>
      <c r="J7" s="304"/>
      <c r="K7" s="304"/>
      <c r="L7" s="304"/>
      <c r="M7" s="304"/>
      <c r="N7" s="305" t="s">
        <v>696</v>
      </c>
      <c r="O7" s="306"/>
      <c r="P7" s="306"/>
      <c r="Q7" s="307">
        <v>25000</v>
      </c>
      <c r="R7" s="306"/>
      <c r="S7" s="306"/>
      <c r="T7" s="306"/>
      <c r="U7" s="23"/>
      <c r="V7" s="308" t="s">
        <v>697</v>
      </c>
    </row>
    <row r="8" spans="1:22" ht="134.25" customHeight="1">
      <c r="A8" s="300" t="s">
        <v>698</v>
      </c>
      <c r="B8" s="301" t="s">
        <v>699</v>
      </c>
      <c r="C8" s="302" t="s">
        <v>700</v>
      </c>
      <c r="D8" s="303" t="s">
        <v>273</v>
      </c>
      <c r="E8" s="304"/>
      <c r="F8" s="304" t="s">
        <v>53</v>
      </c>
      <c r="G8" s="304" t="s">
        <v>53</v>
      </c>
      <c r="H8" s="304" t="s">
        <v>53</v>
      </c>
      <c r="I8" s="304" t="s">
        <v>53</v>
      </c>
      <c r="J8" s="304"/>
      <c r="K8" s="304"/>
      <c r="L8" s="304"/>
      <c r="M8" s="304"/>
      <c r="N8" s="305" t="s">
        <v>701</v>
      </c>
      <c r="O8" s="306"/>
      <c r="P8" s="306"/>
      <c r="Q8" s="309">
        <v>20000</v>
      </c>
      <c r="R8" s="306"/>
      <c r="S8" s="306"/>
      <c r="T8" s="306"/>
      <c r="U8" s="23"/>
      <c r="V8" s="23"/>
    </row>
    <row r="9" spans="1:22" ht="15.75">
      <c r="A9" s="532" t="s">
        <v>702</v>
      </c>
      <c r="B9" s="532"/>
      <c r="C9" s="532"/>
      <c r="D9" s="532"/>
      <c r="E9" s="532"/>
      <c r="F9" s="532"/>
      <c r="G9" s="532"/>
      <c r="H9" s="532"/>
      <c r="I9" s="532"/>
      <c r="J9" s="532"/>
      <c r="K9" s="532"/>
      <c r="L9" s="532"/>
      <c r="M9" s="532"/>
      <c r="N9" s="532"/>
      <c r="O9" s="532"/>
      <c r="P9" s="532"/>
      <c r="Q9" s="532"/>
      <c r="R9" s="532"/>
      <c r="S9" s="532"/>
      <c r="T9" s="532"/>
      <c r="U9" s="23"/>
      <c r="V9" s="23"/>
    </row>
    <row r="10" spans="1:22" ht="60" customHeight="1">
      <c r="A10" s="300" t="s">
        <v>703</v>
      </c>
      <c r="B10" s="310" t="s">
        <v>704</v>
      </c>
      <c r="C10" s="310" t="s">
        <v>705</v>
      </c>
      <c r="D10" s="311" t="s">
        <v>206</v>
      </c>
      <c r="E10" s="311" t="s">
        <v>53</v>
      </c>
      <c r="F10" s="311" t="s">
        <v>53</v>
      </c>
      <c r="G10" s="311" t="s">
        <v>53</v>
      </c>
      <c r="H10" s="311" t="s">
        <v>53</v>
      </c>
      <c r="I10" s="311" t="s">
        <v>53</v>
      </c>
      <c r="J10" s="312"/>
      <c r="K10" s="312"/>
      <c r="L10" s="312"/>
      <c r="M10" s="312"/>
      <c r="N10" s="311" t="s">
        <v>706</v>
      </c>
      <c r="O10" s="313"/>
      <c r="P10" s="313"/>
      <c r="Q10" s="313">
        <v>15000</v>
      </c>
      <c r="R10" s="313"/>
      <c r="S10" s="313"/>
      <c r="T10" s="313"/>
      <c r="U10" s="314"/>
      <c r="V10" s="315"/>
    </row>
    <row r="11" spans="1:22" ht="49.5" customHeight="1">
      <c r="A11" s="300" t="s">
        <v>707</v>
      </c>
      <c r="B11" s="310" t="s">
        <v>708</v>
      </c>
      <c r="C11" s="310" t="s">
        <v>709</v>
      </c>
      <c r="D11" s="311"/>
      <c r="E11" s="311"/>
      <c r="F11" s="311"/>
      <c r="G11" s="311"/>
      <c r="H11" s="311"/>
      <c r="I11" s="311" t="s">
        <v>53</v>
      </c>
      <c r="J11" s="312"/>
      <c r="K11" s="312"/>
      <c r="L11" s="312"/>
      <c r="M11" s="312"/>
      <c r="N11" s="311" t="s">
        <v>706</v>
      </c>
      <c r="O11" s="313"/>
      <c r="P11" s="313"/>
      <c r="Q11" s="313">
        <v>5000</v>
      </c>
      <c r="R11" s="313"/>
      <c r="S11" s="313"/>
      <c r="T11" s="313"/>
      <c r="U11" s="314"/>
      <c r="V11" s="315"/>
    </row>
    <row r="12" spans="1:22" ht="74.25" customHeight="1">
      <c r="A12" s="300" t="s">
        <v>710</v>
      </c>
      <c r="B12" s="310" t="s">
        <v>711</v>
      </c>
      <c r="C12" s="310" t="s">
        <v>712</v>
      </c>
      <c r="D12" s="311" t="s">
        <v>206</v>
      </c>
      <c r="E12" s="311" t="s">
        <v>53</v>
      </c>
      <c r="F12" s="311" t="s">
        <v>53</v>
      </c>
      <c r="G12" s="311" t="s">
        <v>53</v>
      </c>
      <c r="H12" s="311" t="s">
        <v>53</v>
      </c>
      <c r="I12" s="311" t="s">
        <v>53</v>
      </c>
      <c r="J12" s="312"/>
      <c r="K12" s="312"/>
      <c r="L12" s="312"/>
      <c r="M12" s="312"/>
      <c r="N12" s="311" t="s">
        <v>706</v>
      </c>
      <c r="O12" s="313"/>
      <c r="P12" s="313"/>
      <c r="Q12" s="313">
        <v>15000</v>
      </c>
      <c r="R12" s="313"/>
      <c r="S12" s="313"/>
      <c r="T12" s="313"/>
      <c r="U12" s="314"/>
      <c r="V12" s="315"/>
    </row>
    <row r="13" spans="1:22" ht="86.25" customHeight="1">
      <c r="A13" s="300" t="s">
        <v>713</v>
      </c>
      <c r="B13" s="310" t="s">
        <v>714</v>
      </c>
      <c r="C13" s="310" t="s">
        <v>715</v>
      </c>
      <c r="D13" s="311" t="s">
        <v>206</v>
      </c>
      <c r="E13" s="311"/>
      <c r="F13" s="312"/>
      <c r="G13" s="311" t="s">
        <v>53</v>
      </c>
      <c r="H13" s="311" t="s">
        <v>53</v>
      </c>
      <c r="I13" s="311" t="s">
        <v>53</v>
      </c>
      <c r="J13" s="312"/>
      <c r="K13" s="312"/>
      <c r="L13" s="312"/>
      <c r="M13" s="312"/>
      <c r="N13" s="311" t="s">
        <v>716</v>
      </c>
      <c r="O13" s="313"/>
      <c r="P13" s="313"/>
      <c r="Q13" s="316" t="s">
        <v>717</v>
      </c>
      <c r="R13" s="313"/>
      <c r="S13" s="313"/>
      <c r="T13" s="313"/>
      <c r="U13" s="314"/>
      <c r="V13" s="315"/>
    </row>
    <row r="14" spans="1:22" ht="89.25" customHeight="1">
      <c r="A14" s="300" t="s">
        <v>718</v>
      </c>
      <c r="B14" s="302" t="s">
        <v>719</v>
      </c>
      <c r="C14" s="302" t="s">
        <v>720</v>
      </c>
      <c r="D14" s="304" t="s">
        <v>273</v>
      </c>
      <c r="E14" s="317"/>
      <c r="F14" s="304" t="s">
        <v>53</v>
      </c>
      <c r="G14" s="304" t="s">
        <v>53</v>
      </c>
      <c r="H14" s="304" t="s">
        <v>53</v>
      </c>
      <c r="I14" s="304" t="s">
        <v>53</v>
      </c>
      <c r="J14" s="317"/>
      <c r="K14" s="317"/>
      <c r="L14" s="317"/>
      <c r="M14" s="317"/>
      <c r="N14" s="310" t="s">
        <v>706</v>
      </c>
      <c r="O14" s="317"/>
      <c r="P14" s="318"/>
      <c r="Q14" s="319" t="s">
        <v>721</v>
      </c>
      <c r="R14" s="319"/>
      <c r="S14" s="319"/>
      <c r="T14" s="319"/>
      <c r="U14" s="320"/>
      <c r="V14" s="23"/>
    </row>
    <row r="15" spans="1:22" ht="90.75" customHeight="1">
      <c r="A15" s="321" t="s">
        <v>722</v>
      </c>
      <c r="B15" s="322" t="s">
        <v>723</v>
      </c>
      <c r="C15" s="322" t="s">
        <v>724</v>
      </c>
      <c r="D15" s="311" t="s">
        <v>206</v>
      </c>
      <c r="E15" s="311"/>
      <c r="F15" s="311" t="s">
        <v>53</v>
      </c>
      <c r="G15" s="311" t="s">
        <v>53</v>
      </c>
      <c r="H15" s="311" t="s">
        <v>53</v>
      </c>
      <c r="I15" s="311"/>
      <c r="J15" s="311"/>
      <c r="K15" s="311"/>
      <c r="L15" s="311"/>
      <c r="M15" s="311"/>
      <c r="N15" s="323" t="s">
        <v>725</v>
      </c>
      <c r="O15" s="324"/>
      <c r="P15" s="324"/>
      <c r="Q15" s="316">
        <v>125000</v>
      </c>
      <c r="R15" s="324"/>
      <c r="S15" s="324"/>
      <c r="T15" s="324"/>
      <c r="U15" s="23"/>
      <c r="V15" s="23"/>
    </row>
    <row r="16" spans="1:22" ht="56.25" customHeight="1">
      <c r="A16" s="321" t="s">
        <v>726</v>
      </c>
      <c r="B16" s="322" t="s">
        <v>727</v>
      </c>
      <c r="C16" s="322" t="s">
        <v>728</v>
      </c>
      <c r="D16" s="311" t="s">
        <v>206</v>
      </c>
      <c r="E16" s="311"/>
      <c r="F16" s="311" t="s">
        <v>53</v>
      </c>
      <c r="G16" s="311" t="s">
        <v>53</v>
      </c>
      <c r="H16" s="311" t="s">
        <v>53</v>
      </c>
      <c r="I16" s="311"/>
      <c r="J16" s="311"/>
      <c r="K16" s="311"/>
      <c r="L16" s="311"/>
      <c r="M16" s="311"/>
      <c r="N16" s="323" t="s">
        <v>729</v>
      </c>
      <c r="O16" s="324"/>
      <c r="P16" s="324"/>
      <c r="Q16" s="316">
        <v>15000</v>
      </c>
      <c r="R16" s="324"/>
      <c r="S16" s="324"/>
      <c r="T16" s="324"/>
      <c r="U16" s="23"/>
      <c r="V16" s="23"/>
    </row>
    <row r="17" spans="1:22" ht="15.75">
      <c r="A17" s="536" t="s">
        <v>730</v>
      </c>
      <c r="B17" s="536"/>
      <c r="C17" s="536"/>
      <c r="D17" s="536"/>
      <c r="E17" s="536"/>
      <c r="F17" s="536"/>
      <c r="G17" s="536"/>
      <c r="H17" s="536"/>
      <c r="I17" s="536"/>
      <c r="J17" s="536"/>
      <c r="K17" s="536"/>
      <c r="L17" s="536"/>
      <c r="M17" s="536"/>
      <c r="N17" s="536"/>
      <c r="O17" s="536"/>
      <c r="P17" s="536"/>
      <c r="Q17" s="536"/>
      <c r="R17" s="536"/>
      <c r="S17" s="536"/>
      <c r="T17" s="536"/>
      <c r="U17" s="325"/>
      <c r="V17" s="325"/>
    </row>
    <row r="18" spans="1:22" ht="88.5" customHeight="1">
      <c r="A18" s="321" t="s">
        <v>731</v>
      </c>
      <c r="B18" s="310" t="s">
        <v>732</v>
      </c>
      <c r="C18" s="322" t="s">
        <v>733</v>
      </c>
      <c r="D18" s="311" t="s">
        <v>206</v>
      </c>
      <c r="E18" s="311"/>
      <c r="F18" s="311"/>
      <c r="G18" s="311"/>
      <c r="H18" s="311"/>
      <c r="I18" s="311"/>
      <c r="J18" s="311"/>
      <c r="K18" s="311"/>
      <c r="L18" s="311"/>
      <c r="M18" s="311"/>
      <c r="N18" s="323"/>
      <c r="O18" s="324"/>
      <c r="P18" s="324"/>
      <c r="Q18" s="313" t="s">
        <v>734</v>
      </c>
      <c r="R18" s="324"/>
      <c r="S18" s="324"/>
      <c r="T18" s="324"/>
      <c r="U18" s="325"/>
      <c r="V18" s="325"/>
    </row>
    <row r="19" spans="1:22" ht="72" customHeight="1">
      <c r="A19" s="326">
        <v>3.2</v>
      </c>
      <c r="B19" s="302" t="s">
        <v>735</v>
      </c>
      <c r="C19" s="327" t="s">
        <v>736</v>
      </c>
      <c r="D19" s="303"/>
      <c r="E19" s="303"/>
      <c r="F19" s="303"/>
      <c r="G19" s="303"/>
      <c r="H19" s="303"/>
      <c r="I19" s="303"/>
      <c r="J19" s="303"/>
      <c r="K19" s="303"/>
      <c r="L19" s="303"/>
      <c r="M19" s="303"/>
      <c r="N19" s="328"/>
      <c r="O19" s="329"/>
      <c r="P19" s="329"/>
      <c r="Q19" s="319"/>
      <c r="R19" s="329"/>
      <c r="S19" s="329"/>
      <c r="T19" s="324"/>
      <c r="U19" s="325"/>
      <c r="V19" s="325"/>
    </row>
    <row r="20" spans="1:22" ht="15.75">
      <c r="A20" s="532" t="s">
        <v>737</v>
      </c>
      <c r="B20" s="532"/>
      <c r="C20" s="532"/>
      <c r="D20" s="532"/>
      <c r="E20" s="532"/>
      <c r="F20" s="532"/>
      <c r="G20" s="532"/>
      <c r="H20" s="532"/>
      <c r="I20" s="532"/>
      <c r="J20" s="532"/>
      <c r="K20" s="532"/>
      <c r="L20" s="532"/>
      <c r="M20" s="532"/>
      <c r="N20" s="532"/>
      <c r="O20" s="532"/>
      <c r="P20" s="532"/>
      <c r="Q20" s="532"/>
      <c r="R20" s="532"/>
      <c r="S20" s="532"/>
      <c r="T20" s="532"/>
      <c r="U20" s="325"/>
      <c r="V20" s="325"/>
    </row>
    <row r="21" spans="1:22" ht="67.5" customHeight="1">
      <c r="A21" s="326" t="s">
        <v>738</v>
      </c>
      <c r="B21" s="302" t="s">
        <v>739</v>
      </c>
      <c r="C21" s="327" t="s">
        <v>740</v>
      </c>
      <c r="D21" s="303" t="s">
        <v>206</v>
      </c>
      <c r="E21" s="303"/>
      <c r="F21" s="303"/>
      <c r="G21" s="303"/>
      <c r="H21" s="303"/>
      <c r="I21" s="303"/>
      <c r="J21" s="303"/>
      <c r="K21" s="303"/>
      <c r="L21" s="303"/>
      <c r="M21" s="303"/>
      <c r="N21" s="328"/>
      <c r="O21" s="329"/>
      <c r="P21" s="329"/>
      <c r="Q21" s="330">
        <v>10000</v>
      </c>
      <c r="R21" s="329"/>
      <c r="S21" s="329"/>
      <c r="T21" s="324"/>
      <c r="U21" s="325"/>
      <c r="V21" s="325"/>
    </row>
    <row r="22" spans="1:22" ht="66.75" customHeight="1">
      <c r="A22" s="326" t="s">
        <v>741</v>
      </c>
      <c r="B22" s="302" t="s">
        <v>742</v>
      </c>
      <c r="C22" s="327" t="s">
        <v>743</v>
      </c>
      <c r="D22" s="303" t="s">
        <v>206</v>
      </c>
      <c r="E22" s="303"/>
      <c r="F22" s="303"/>
      <c r="G22" s="303"/>
      <c r="H22" s="303"/>
      <c r="I22" s="303"/>
      <c r="J22" s="303"/>
      <c r="K22" s="303"/>
      <c r="L22" s="303"/>
      <c r="M22" s="303"/>
      <c r="N22" s="328"/>
      <c r="O22" s="329"/>
      <c r="P22" s="329"/>
      <c r="Q22" s="330">
        <v>25000</v>
      </c>
      <c r="R22" s="329"/>
      <c r="S22" s="329"/>
      <c r="T22" s="324"/>
      <c r="U22" s="325"/>
      <c r="V22" s="325"/>
    </row>
    <row r="23" spans="1:22" ht="53.25" customHeight="1">
      <c r="A23" s="326">
        <v>4.3</v>
      </c>
      <c r="B23" s="344" t="s">
        <v>744</v>
      </c>
      <c r="C23" s="345" t="s">
        <v>745</v>
      </c>
      <c r="D23" s="303"/>
      <c r="E23" s="303"/>
      <c r="F23" s="303"/>
      <c r="G23" s="303"/>
      <c r="H23" s="303"/>
      <c r="I23" s="303"/>
      <c r="J23" s="303"/>
      <c r="K23" s="303"/>
      <c r="L23" s="303"/>
      <c r="M23" s="303"/>
      <c r="N23" s="328"/>
      <c r="O23" s="329"/>
      <c r="P23" s="329"/>
      <c r="Q23" s="330"/>
      <c r="R23" s="329"/>
      <c r="S23" s="329"/>
      <c r="T23" s="324"/>
      <c r="U23" s="325"/>
      <c r="V23" s="325"/>
    </row>
    <row r="24" spans="1:22" ht="15.75">
      <c r="A24" s="532" t="s">
        <v>746</v>
      </c>
      <c r="B24" s="532"/>
      <c r="C24" s="532"/>
      <c r="D24" s="532"/>
      <c r="E24" s="532"/>
      <c r="F24" s="532"/>
      <c r="G24" s="532"/>
      <c r="H24" s="532"/>
      <c r="I24" s="532"/>
      <c r="J24" s="532"/>
      <c r="K24" s="532"/>
      <c r="L24" s="532"/>
      <c r="M24" s="532"/>
      <c r="N24" s="532"/>
      <c r="O24" s="532"/>
      <c r="P24" s="532"/>
      <c r="Q24" s="532"/>
      <c r="R24" s="532"/>
      <c r="S24" s="532"/>
      <c r="T24" s="532"/>
      <c r="U24" s="325"/>
      <c r="V24" s="325"/>
    </row>
    <row r="25" spans="1:22" ht="130.5" customHeight="1">
      <c r="A25" s="321" t="s">
        <v>747</v>
      </c>
      <c r="B25" s="310" t="s">
        <v>748</v>
      </c>
      <c r="C25" s="322" t="s">
        <v>749</v>
      </c>
      <c r="D25" s="311" t="s">
        <v>206</v>
      </c>
      <c r="E25" s="311"/>
      <c r="F25" s="311"/>
      <c r="G25" s="311"/>
      <c r="H25" s="311"/>
      <c r="I25" s="311"/>
      <c r="J25" s="311"/>
      <c r="K25" s="311"/>
      <c r="L25" s="311"/>
      <c r="M25" s="311"/>
      <c r="N25" s="323"/>
      <c r="O25" s="324"/>
      <c r="P25" s="324"/>
      <c r="Q25" s="316">
        <v>25000</v>
      </c>
      <c r="R25" s="324"/>
      <c r="S25" s="324"/>
      <c r="T25" s="324"/>
      <c r="U25" s="23"/>
      <c r="V25" s="23"/>
    </row>
    <row r="26" spans="2:17" ht="15.75">
      <c r="B26" s="331" t="s">
        <v>397</v>
      </c>
      <c r="Q26" s="332">
        <f>Q25+Q22+Q21+Q16+Q15+Q12+Q11+Q10+Q8+Q7+Q6</f>
        <v>300000</v>
      </c>
    </row>
  </sheetData>
  <sheetProtection/>
  <mergeCells count="15">
    <mergeCell ref="A20:T20"/>
    <mergeCell ref="A24:T24"/>
    <mergeCell ref="A2:A3"/>
    <mergeCell ref="B2:B3"/>
    <mergeCell ref="C2:C3"/>
    <mergeCell ref="D2:D3"/>
    <mergeCell ref="E2:H2"/>
    <mergeCell ref="N2:N3"/>
    <mergeCell ref="O2:Q2"/>
    <mergeCell ref="R2:T2"/>
    <mergeCell ref="A1:AB1"/>
    <mergeCell ref="A4:S4"/>
    <mergeCell ref="A5:T5"/>
    <mergeCell ref="A9:T9"/>
    <mergeCell ref="A17:T17"/>
  </mergeCell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UNICEF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Jamila Jamila</dc:creator>
  <cp:keywords/>
  <dc:description/>
  <cp:lastModifiedBy>Administrator</cp:lastModifiedBy>
  <cp:lastPrinted>2017-08-11T08:13:15Z</cp:lastPrinted>
  <dcterms:created xsi:type="dcterms:W3CDTF">2015-04-28T13:17:30Z</dcterms:created>
  <dcterms:modified xsi:type="dcterms:W3CDTF">2019-10-31T10:27:33Z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0x0101006CDE91F74040004EAA34D2CDD6484DDB</vt:lpwstr>
  </property>
</Properties>
</file>